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N55UP" sheetId="1" r:id="rId1"/>
    <sheet name="Ryan" sheetId="2" r:id="rId2"/>
    <sheet name="Chris" sheetId="3" r:id="rId3"/>
    <sheet name="Bart" sheetId="4" r:id="rId4"/>
    <sheet name="N340TD" sheetId="5" r:id="rId5"/>
    <sheet name="Phase 1" sheetId="6" r:id="rId6"/>
    <sheet name="Phase 2" sheetId="7" r:id="rId7"/>
  </sheets>
  <definedNames>
    <definedName name="_xlnm.Print_Area" localSheetId="0">'N55UP'!$A$1:$G$49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<sst xmlns="http://schemas.openxmlformats.org/spreadsheetml/2006/main" count="346" uniqueCount="67">
  <si>
    <t>Weight and Balance Worksheet</t>
  </si>
  <si>
    <t>Input information only in the yellow boxes!!!</t>
  </si>
  <si>
    <t xml:space="preserve">Date  </t>
  </si>
  <si>
    <t xml:space="preserve">Dragonfly Tail #  </t>
  </si>
  <si>
    <t>N340TD</t>
  </si>
  <si>
    <t>Scale</t>
  </si>
  <si>
    <t>Tare</t>
  </si>
  <si>
    <t>Net Weight</t>
  </si>
  <si>
    <t>Arm</t>
  </si>
  <si>
    <t>Moment</t>
  </si>
  <si>
    <t>Left Main</t>
  </si>
  <si>
    <t>Right Main</t>
  </si>
  <si>
    <t>Tail Wheel</t>
  </si>
  <si>
    <t>Nose Wheel</t>
  </si>
  <si>
    <t>Total Weight</t>
  </si>
  <si>
    <t>Weight</t>
  </si>
  <si>
    <t>AC Empty Weight</t>
  </si>
  <si>
    <t>Additions</t>
  </si>
  <si>
    <t>Pilot</t>
  </si>
  <si>
    <t>Passenger</t>
  </si>
  <si>
    <t>Front Bags</t>
  </si>
  <si>
    <t>Rear Bags</t>
  </si>
  <si>
    <t>Corvair Engine</t>
  </si>
  <si>
    <t>Hoop Gear</t>
  </si>
  <si>
    <t>Nose Gear</t>
  </si>
  <si>
    <t>Total Additions</t>
  </si>
  <si>
    <t>Subtractions</t>
  </si>
  <si>
    <t>MK I Gear</t>
  </si>
  <si>
    <t>MK II Adjustment</t>
  </si>
  <si>
    <t>Total Subtractions</t>
  </si>
  <si>
    <t>T/O Fuel</t>
  </si>
  <si>
    <t>Gallons</t>
  </si>
  <si>
    <t>Main Tank</t>
  </si>
  <si>
    <t>Aft Tank</t>
  </si>
  <si>
    <t>Header Tank</t>
  </si>
  <si>
    <t>Landing Fuel</t>
  </si>
  <si>
    <t>CG</t>
  </si>
  <si>
    <t>Take-Off Total</t>
  </si>
  <si>
    <t>Landing Total</t>
  </si>
  <si>
    <t>Maximum Forward CG</t>
  </si>
  <si>
    <t>Maximum Aft CG</t>
  </si>
  <si>
    <t>Computed By</t>
  </si>
  <si>
    <t>Signature</t>
  </si>
  <si>
    <t>RYAN</t>
  </si>
  <si>
    <t>Phase 1</t>
  </si>
  <si>
    <t>seat 3" aft and fuel tank CG shift 1.5" aft</t>
  </si>
  <si>
    <t>Retain header tank, shift seat back 3", expand main fuel tank aft 3" (CG shift aft est 1.5")</t>
  </si>
  <si>
    <t>Convert to MK III, retain VW.  Requires 10 lbs of forward ballast with 2 X 200 lb pilots and</t>
  </si>
  <si>
    <t>limited to 7 gallons in main tank to have max T/O weight of 1200 lbs.</t>
  </si>
  <si>
    <t>Eliminate header tank, shift seat back 3", expand main fuel tank aft 3" (CG shift aft est 1.5")</t>
  </si>
  <si>
    <t>install 5 gallon aft fuel tank.  Convert to Corvair and MK III.  If pilot weight &lt;210 lbs, aft</t>
  </si>
  <si>
    <t>Chris</t>
  </si>
  <si>
    <t>ballast is required.</t>
  </si>
  <si>
    <t>Bart</t>
  </si>
  <si>
    <t>Battery</t>
  </si>
  <si>
    <t>Hirth</t>
  </si>
  <si>
    <t>VW</t>
  </si>
  <si>
    <t>From Center</t>
  </si>
  <si>
    <t>CG Shift</t>
  </si>
  <si>
    <t>N55UP</t>
  </si>
  <si>
    <t>Fwd Hatch</t>
  </si>
  <si>
    <t>Filler and Paint</t>
  </si>
  <si>
    <t>Instrument Panel</t>
  </si>
  <si>
    <t>Dragonfly</t>
  </si>
  <si>
    <t>Tail Toolkit &amp; Batt</t>
  </si>
  <si>
    <t>Maximum Forward CG Limit</t>
  </si>
  <si>
    <t>Maximum Aft CG Limit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</si>
</sst>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2" fontId="0" fillId="6" borderId="1" xfId="0" applyNumberForma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" fontId="0" fillId="5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2" fontId="0" fillId="3" borderId="3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7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">
      <selection activeCell="A29" sqref="A29"/>
    </sheetView>
  </sheetViews>
  <sheetFormatPr defaultColWidth="9.140625" defaultRowHeight="12.75"/>
  <cols>
    <col min="1" max="1" width="17.28125" style="0" customWidth="1"/>
    <col min="2" max="2" width="14.00390625" style="0" customWidth="1"/>
    <col min="3" max="3" width="4.7109375" style="0" customWidth="1"/>
    <col min="4" max="4" width="10.7109375" style="0" customWidth="1"/>
    <col min="5" max="5" width="11.57421875" style="0" customWidth="1"/>
    <col min="6" max="6" width="11.8515625" style="0" customWidth="1"/>
    <col min="7" max="7" width="16.7109375" style="0" customWidth="1"/>
    <col min="8" max="8" width="13.421875" style="0" customWidth="1"/>
  </cols>
  <sheetData>
    <row r="1" spans="1:6" ht="26.25">
      <c r="A1" s="66" t="s">
        <v>0</v>
      </c>
      <c r="B1" s="66"/>
      <c r="C1" s="66"/>
      <c r="D1" s="66"/>
      <c r="E1" s="66"/>
      <c r="F1" s="66"/>
    </row>
    <row r="2" spans="1:6" ht="12.75">
      <c r="A2" s="41"/>
      <c r="B2" s="40"/>
      <c r="C2" s="2"/>
      <c r="D2" s="2"/>
      <c r="E2" s="2"/>
      <c r="F2" s="2"/>
    </row>
    <row r="3" spans="1:6" ht="12.75">
      <c r="A3" s="67" t="s">
        <v>1</v>
      </c>
      <c r="B3" s="67"/>
      <c r="C3" s="67"/>
      <c r="D3" s="67"/>
      <c r="E3" s="67"/>
      <c r="F3" s="67"/>
    </row>
    <row r="4" spans="1:6" ht="12.75">
      <c r="A4" s="2"/>
      <c r="B4" s="2"/>
      <c r="C4" s="2"/>
      <c r="D4" s="2"/>
      <c r="E4" s="2"/>
      <c r="F4" s="2"/>
    </row>
    <row r="5" spans="1:6" ht="18">
      <c r="A5" s="4" t="s">
        <v>2</v>
      </c>
      <c r="B5" s="49">
        <v>37960</v>
      </c>
      <c r="C5" s="68" t="s">
        <v>63</v>
      </c>
      <c r="D5" s="69"/>
      <c r="E5" s="42" t="s">
        <v>59</v>
      </c>
      <c r="F5" s="43"/>
    </row>
    <row r="6" spans="1:6" ht="12.75">
      <c r="A6" s="7"/>
      <c r="B6" s="8"/>
      <c r="C6" s="8"/>
      <c r="D6" s="8"/>
      <c r="E6" s="8"/>
      <c r="F6" s="8"/>
    </row>
    <row r="7" spans="1:6" ht="12.75">
      <c r="A7" s="9"/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</row>
    <row r="8" spans="1:6" ht="12.75">
      <c r="A8" s="11" t="s">
        <v>10</v>
      </c>
      <c r="B8" s="62">
        <v>340</v>
      </c>
      <c r="C8" s="12"/>
      <c r="D8" s="51">
        <f>B8-C8</f>
        <v>340</v>
      </c>
      <c r="E8" s="62">
        <v>49</v>
      </c>
      <c r="F8" s="51">
        <f>SUM(D8*E8)</f>
        <v>16660</v>
      </c>
    </row>
    <row r="9" spans="1:6" ht="12.75">
      <c r="A9" s="11" t="s">
        <v>11</v>
      </c>
      <c r="B9" s="62">
        <v>340</v>
      </c>
      <c r="C9" s="12"/>
      <c r="D9" s="51">
        <f>B9-C9</f>
        <v>340</v>
      </c>
      <c r="E9" s="62">
        <v>49</v>
      </c>
      <c r="F9" s="51">
        <f>SUM(D9*E9)</f>
        <v>16660</v>
      </c>
    </row>
    <row r="10" spans="1:6" ht="12.75">
      <c r="A10" s="11" t="s">
        <v>12</v>
      </c>
      <c r="B10" s="62">
        <v>19</v>
      </c>
      <c r="C10" s="12"/>
      <c r="D10" s="51">
        <f>B10-C10</f>
        <v>19</v>
      </c>
      <c r="E10" s="62">
        <v>223</v>
      </c>
      <c r="F10" s="51">
        <f>SUM(D10*E10)</f>
        <v>4237</v>
      </c>
    </row>
    <row r="11" spans="1:6" ht="12.75">
      <c r="A11" s="11"/>
      <c r="B11" s="62"/>
      <c r="C11" s="12"/>
      <c r="D11" s="51">
        <f>B11-C11</f>
        <v>0</v>
      </c>
      <c r="E11" s="62"/>
      <c r="F11" s="51">
        <f>SUM(D11*E11)</f>
        <v>0</v>
      </c>
    </row>
    <row r="12" spans="1:6" ht="12.75">
      <c r="A12" s="11" t="s">
        <v>14</v>
      </c>
      <c r="B12" s="70"/>
      <c r="C12" s="71"/>
      <c r="D12" s="51">
        <f>SUM(D8:D11)</f>
        <v>699</v>
      </c>
      <c r="E12" s="63"/>
      <c r="F12" s="51">
        <f>SUM(F8:F11)</f>
        <v>37557</v>
      </c>
    </row>
    <row r="13" spans="2:6" ht="12.75">
      <c r="B13" s="21"/>
      <c r="C13" s="21"/>
      <c r="D13" s="21"/>
      <c r="E13" s="21"/>
      <c r="F13" s="21"/>
    </row>
    <row r="14" spans="1:6" ht="12.75">
      <c r="A14" s="15"/>
      <c r="B14" s="16"/>
      <c r="C14" s="16"/>
      <c r="D14" s="10" t="s">
        <v>15</v>
      </c>
      <c r="E14" s="10" t="s">
        <v>8</v>
      </c>
      <c r="F14" s="10" t="s">
        <v>9</v>
      </c>
    </row>
    <row r="15" spans="1:6" ht="12.75">
      <c r="A15" s="17" t="s">
        <v>16</v>
      </c>
      <c r="B15" s="72"/>
      <c r="C15" s="73"/>
      <c r="D15" s="52">
        <f>D12</f>
        <v>699</v>
      </c>
      <c r="E15" s="19"/>
      <c r="F15" s="52">
        <f>F12</f>
        <v>37557</v>
      </c>
    </row>
    <row r="16" spans="1:6" ht="12.75">
      <c r="A16" s="20"/>
      <c r="B16" s="21"/>
      <c r="C16" s="21"/>
      <c r="D16" s="53"/>
      <c r="E16" s="21"/>
      <c r="F16" s="21"/>
    </row>
    <row r="17" spans="1:6" ht="12.75">
      <c r="A17" s="74" t="s">
        <v>17</v>
      </c>
      <c r="B17" s="75"/>
      <c r="C17" s="75"/>
      <c r="D17" s="75"/>
      <c r="E17" s="75"/>
      <c r="F17" s="76"/>
    </row>
    <row r="18" spans="1:6" ht="12.75">
      <c r="A18" s="22" t="s">
        <v>18</v>
      </c>
      <c r="B18" s="77"/>
      <c r="C18" s="78"/>
      <c r="D18" s="57">
        <v>300</v>
      </c>
      <c r="E18" s="59">
        <v>79</v>
      </c>
      <c r="F18" s="52">
        <f aca="true" t="shared" si="0" ref="F18:F25">SUM(D18*E18)</f>
        <v>23700</v>
      </c>
    </row>
    <row r="19" spans="1:6" ht="12.75">
      <c r="A19" s="22" t="s">
        <v>19</v>
      </c>
      <c r="B19" s="79"/>
      <c r="C19" s="80"/>
      <c r="D19" s="57"/>
      <c r="E19" s="59">
        <v>79</v>
      </c>
      <c r="F19" s="52">
        <f t="shared" si="0"/>
        <v>0</v>
      </c>
    </row>
    <row r="20" spans="1:6" ht="12.75">
      <c r="A20" s="22" t="s">
        <v>60</v>
      </c>
      <c r="B20" s="79"/>
      <c r="C20" s="80"/>
      <c r="D20" s="57">
        <v>0</v>
      </c>
      <c r="E20" s="60">
        <v>27</v>
      </c>
      <c r="F20" s="52">
        <f t="shared" si="0"/>
        <v>0</v>
      </c>
    </row>
    <row r="21" spans="1:6" ht="12.75">
      <c r="A21" s="22" t="s">
        <v>21</v>
      </c>
      <c r="B21" s="79"/>
      <c r="C21" s="80"/>
      <c r="D21" s="57">
        <v>0</v>
      </c>
      <c r="E21" s="60">
        <v>96</v>
      </c>
      <c r="F21" s="52">
        <f t="shared" si="0"/>
        <v>0</v>
      </c>
    </row>
    <row r="22" spans="1:6" ht="12.75">
      <c r="A22" s="22" t="s">
        <v>22</v>
      </c>
      <c r="B22" s="79"/>
      <c r="C22" s="80"/>
      <c r="D22" s="57"/>
      <c r="E22" s="61">
        <v>6</v>
      </c>
      <c r="F22" s="52">
        <f t="shared" si="0"/>
        <v>0</v>
      </c>
    </row>
    <row r="23" spans="1:6" ht="12.75">
      <c r="A23" s="22" t="s">
        <v>61</v>
      </c>
      <c r="B23" s="79"/>
      <c r="C23" s="80"/>
      <c r="D23" s="57"/>
      <c r="E23" s="61">
        <v>60</v>
      </c>
      <c r="F23" s="52">
        <f t="shared" si="0"/>
        <v>0</v>
      </c>
    </row>
    <row r="24" spans="1:6" ht="12.75">
      <c r="A24" s="22" t="s">
        <v>62</v>
      </c>
      <c r="B24" s="79"/>
      <c r="C24" s="80"/>
      <c r="D24" s="57"/>
      <c r="E24" s="61">
        <v>45</v>
      </c>
      <c r="F24" s="52">
        <f t="shared" si="0"/>
        <v>0</v>
      </c>
    </row>
    <row r="25" spans="1:6" ht="12.75">
      <c r="A25" s="22" t="s">
        <v>64</v>
      </c>
      <c r="B25" s="79"/>
      <c r="C25" s="80"/>
      <c r="D25" s="57">
        <v>10</v>
      </c>
      <c r="E25" s="61">
        <v>195</v>
      </c>
      <c r="F25" s="52">
        <f t="shared" si="0"/>
        <v>1950</v>
      </c>
    </row>
    <row r="26" spans="1:6" ht="12.75">
      <c r="A26" s="22" t="s">
        <v>25</v>
      </c>
      <c r="B26" s="81"/>
      <c r="C26" s="82"/>
      <c r="D26" s="56">
        <f>SUM(D18:D25)</f>
        <v>310</v>
      </c>
      <c r="E26" s="58"/>
      <c r="F26" s="52">
        <f>SUM(F18:F25)</f>
        <v>25650</v>
      </c>
    </row>
    <row r="27" spans="2:6" ht="12.75">
      <c r="B27" s="21"/>
      <c r="C27" s="21"/>
      <c r="D27" s="21"/>
      <c r="E27" s="21"/>
      <c r="F27" s="21"/>
    </row>
    <row r="28" spans="1:6" ht="12.75">
      <c r="A28" s="83" t="s">
        <v>26</v>
      </c>
      <c r="B28" s="84"/>
      <c r="C28" s="84"/>
      <c r="D28" s="84"/>
      <c r="E28" s="84"/>
      <c r="F28" s="85"/>
    </row>
    <row r="29" spans="1:6" ht="12.75">
      <c r="A29" s="28"/>
      <c r="B29" s="77"/>
      <c r="C29" s="78"/>
      <c r="D29" s="57"/>
      <c r="E29" s="57">
        <v>8</v>
      </c>
      <c r="F29" s="52">
        <f>SUM(D29*E29)</f>
        <v>0</v>
      </c>
    </row>
    <row r="30" spans="1:6" ht="12.75">
      <c r="A30" s="28"/>
      <c r="B30" s="79"/>
      <c r="C30" s="80"/>
      <c r="D30" s="57">
        <v>0</v>
      </c>
      <c r="E30" s="57">
        <v>51.7</v>
      </c>
      <c r="F30" s="52">
        <f>SUM(D30*E30)</f>
        <v>0</v>
      </c>
    </row>
    <row r="31" spans="1:6" ht="12.75">
      <c r="A31" s="28"/>
      <c r="B31" s="79"/>
      <c r="C31" s="80"/>
      <c r="D31" s="57">
        <v>0</v>
      </c>
      <c r="E31" s="57">
        <v>45</v>
      </c>
      <c r="F31" s="52">
        <f>SUM(D31*E31)</f>
        <v>0</v>
      </c>
    </row>
    <row r="32" spans="1:6" ht="12.75">
      <c r="A32" s="29" t="s">
        <v>29</v>
      </c>
      <c r="B32" s="81"/>
      <c r="C32" s="82"/>
      <c r="D32" s="56">
        <f>SUM(D29:D31)</f>
        <v>0</v>
      </c>
      <c r="E32" s="58"/>
      <c r="F32" s="52">
        <f>SUM(F29:F31)</f>
        <v>0</v>
      </c>
    </row>
    <row r="33" spans="2:6" ht="12.75">
      <c r="B33" s="21"/>
      <c r="C33" s="21"/>
      <c r="D33" s="21"/>
      <c r="E33" s="21"/>
      <c r="F33" s="53"/>
    </row>
    <row r="34" spans="1:6" ht="12.75">
      <c r="A34" s="11" t="s">
        <v>30</v>
      </c>
      <c r="B34" s="30" t="s">
        <v>31</v>
      </c>
      <c r="C34" s="86"/>
      <c r="D34" s="87"/>
      <c r="E34" s="87"/>
      <c r="F34" s="88"/>
    </row>
    <row r="35" spans="1:6" ht="12.75">
      <c r="A35" s="29" t="s">
        <v>32</v>
      </c>
      <c r="B35" s="64">
        <v>15</v>
      </c>
      <c r="C35" s="89"/>
      <c r="D35" s="56">
        <f>SUM(B35*6.2)</f>
        <v>93</v>
      </c>
      <c r="E35" s="55">
        <v>53</v>
      </c>
      <c r="F35" s="52">
        <f>SUM(D35*E35)</f>
        <v>4929</v>
      </c>
    </row>
    <row r="36" spans="1:6" ht="12.75">
      <c r="A36" s="29" t="s">
        <v>33</v>
      </c>
      <c r="B36" s="64">
        <v>0</v>
      </c>
      <c r="C36" s="90"/>
      <c r="D36" s="56">
        <f>SUM(B36*6.2)</f>
        <v>0</v>
      </c>
      <c r="E36" s="56">
        <v>96</v>
      </c>
      <c r="F36" s="52">
        <f>SUM(D36*E36)</f>
        <v>0</v>
      </c>
    </row>
    <row r="37" spans="1:6" ht="12.75">
      <c r="A37" s="29" t="s">
        <v>34</v>
      </c>
      <c r="B37" s="64">
        <v>3.5</v>
      </c>
      <c r="C37" s="91"/>
      <c r="D37" s="56">
        <f>SUM(B37*6.2)</f>
        <v>21.7</v>
      </c>
      <c r="E37" s="56">
        <v>45</v>
      </c>
      <c r="F37" s="52">
        <f>SUM(D37*E37)</f>
        <v>976.5</v>
      </c>
    </row>
    <row r="38" spans="2:6" ht="12.75">
      <c r="B38" s="21"/>
      <c r="C38" s="21"/>
      <c r="D38" s="21"/>
      <c r="E38" s="21"/>
      <c r="F38" s="21"/>
    </row>
    <row r="39" spans="1:6" ht="12.75">
      <c r="A39" s="11" t="s">
        <v>35</v>
      </c>
      <c r="B39" s="30" t="s">
        <v>31</v>
      </c>
      <c r="C39" s="86"/>
      <c r="D39" s="87"/>
      <c r="E39" s="87"/>
      <c r="F39" s="88"/>
    </row>
    <row r="40" spans="1:6" ht="12.75">
      <c r="A40" s="29" t="s">
        <v>32</v>
      </c>
      <c r="B40" s="64">
        <v>1</v>
      </c>
      <c r="C40" s="89"/>
      <c r="D40" s="56">
        <f>SUM(B40*6.2)</f>
        <v>6.2</v>
      </c>
      <c r="E40" s="55">
        <v>53</v>
      </c>
      <c r="F40" s="52">
        <f>SUM(D40*E40)</f>
        <v>328.6</v>
      </c>
    </row>
    <row r="41" spans="1:6" ht="12.75">
      <c r="A41" s="29" t="s">
        <v>33</v>
      </c>
      <c r="B41" s="64">
        <v>0</v>
      </c>
      <c r="C41" s="90"/>
      <c r="D41" s="56">
        <f>SUM(B41*6.2)</f>
        <v>0</v>
      </c>
      <c r="E41" s="52">
        <v>96</v>
      </c>
      <c r="F41" s="52">
        <f>SUM(D41*E41)</f>
        <v>0</v>
      </c>
    </row>
    <row r="42" spans="1:6" ht="12.75">
      <c r="A42" s="29" t="s">
        <v>34</v>
      </c>
      <c r="B42" s="64">
        <v>1</v>
      </c>
      <c r="C42" s="91"/>
      <c r="D42" s="56">
        <f>SUM(B42*6.2)</f>
        <v>6.2</v>
      </c>
      <c r="E42" s="52">
        <v>40</v>
      </c>
      <c r="F42" s="52">
        <f>SUM(D42*E42)</f>
        <v>248</v>
      </c>
    </row>
    <row r="43" spans="2:9" ht="12.75">
      <c r="B43" s="21"/>
      <c r="C43" s="21"/>
      <c r="D43" s="21"/>
      <c r="E43" s="21"/>
      <c r="F43" s="21"/>
      <c r="H43" t="s">
        <v>58</v>
      </c>
      <c r="I43" s="47">
        <f>SUM(E45-E46)</f>
        <v>-0.9428242028004732</v>
      </c>
    </row>
    <row r="44" spans="1:8" ht="12.75">
      <c r="A44" s="32"/>
      <c r="B44" s="33"/>
      <c r="C44" s="33"/>
      <c r="D44" s="10" t="s">
        <v>14</v>
      </c>
      <c r="E44" s="10" t="s">
        <v>36</v>
      </c>
      <c r="F44" s="10" t="s">
        <v>9</v>
      </c>
      <c r="H44" s="48"/>
    </row>
    <row r="45" spans="1:9" ht="15.75">
      <c r="A45" s="92" t="s">
        <v>37</v>
      </c>
      <c r="B45" s="92"/>
      <c r="C45" s="92"/>
      <c r="D45" s="54">
        <f>SUM(D15+D26-D32+D35+D36+D37)</f>
        <v>1123.7</v>
      </c>
      <c r="E45" s="54">
        <f>SUM(F45/D45)</f>
        <v>61.5044050903266</v>
      </c>
      <c r="F45" s="54">
        <f>SUM(F15+F26-F32+F35+F36+F37)</f>
        <v>69112.5</v>
      </c>
      <c r="G45" s="50">
        <f>IF(E45&lt;E48,"Forward Warning",IF(E45&gt;E49,"Aft Warning",""))</f>
      </c>
      <c r="H45" t="s">
        <v>57</v>
      </c>
      <c r="I45" s="47">
        <f>SUM(E45-61.1)</f>
        <v>0.4044050903265983</v>
      </c>
    </row>
    <row r="46" spans="1:9" ht="15.75">
      <c r="A46" s="92" t="s">
        <v>38</v>
      </c>
      <c r="B46" s="92"/>
      <c r="C46" s="92"/>
      <c r="D46" s="54">
        <f>SUM(D15+D26-D32+D40+D41+D42)</f>
        <v>1021.4000000000001</v>
      </c>
      <c r="E46" s="54">
        <f>SUM(F46/D46)</f>
        <v>62.44722929312707</v>
      </c>
      <c r="F46" s="54">
        <f>SUM(F15+F26-F32+F40+F41+F42)</f>
        <v>63783.6</v>
      </c>
      <c r="G46" s="50">
        <f>IF(E46&lt;E48,"Forward Warning",IF(E46&gt;E49,"Aft Warning",""))</f>
      </c>
      <c r="H46" t="s">
        <v>57</v>
      </c>
      <c r="I46" s="47">
        <f>SUM(61.1-E46)</f>
        <v>-1.3472292931270715</v>
      </c>
    </row>
    <row r="47" spans="2:6" ht="12.75">
      <c r="B47" s="21"/>
      <c r="C47" s="21"/>
      <c r="D47" s="21"/>
      <c r="E47" s="53"/>
      <c r="F47" s="21"/>
    </row>
    <row r="48" spans="1:6" ht="15.75">
      <c r="A48" s="92" t="s">
        <v>65</v>
      </c>
      <c r="B48" s="92"/>
      <c r="C48" s="92"/>
      <c r="D48" s="92"/>
      <c r="E48" s="54">
        <v>58.7</v>
      </c>
      <c r="F48" s="21"/>
    </row>
    <row r="49" spans="1:6" ht="15.75">
      <c r="A49" s="92" t="s">
        <v>66</v>
      </c>
      <c r="B49" s="92"/>
      <c r="C49" s="92"/>
      <c r="D49" s="92"/>
      <c r="E49" s="54">
        <v>63.5</v>
      </c>
      <c r="F49" s="21"/>
    </row>
    <row r="50" spans="2:6" ht="12.75">
      <c r="B50" s="21"/>
      <c r="C50" s="21"/>
      <c r="D50" s="21"/>
      <c r="E50" s="21"/>
      <c r="F50" s="21"/>
    </row>
    <row r="51" spans="1:6" ht="18">
      <c r="A51" s="94"/>
      <c r="B51" s="94"/>
      <c r="C51" s="36"/>
      <c r="D51" s="36"/>
      <c r="E51" s="94"/>
      <c r="F51" s="94"/>
    </row>
    <row r="52" spans="1:6" ht="18">
      <c r="A52" s="93"/>
      <c r="B52" s="93"/>
      <c r="C52" s="36"/>
      <c r="D52" s="36"/>
      <c r="E52" s="93"/>
      <c r="F52" s="93"/>
    </row>
    <row r="54" spans="1:6" ht="15.75">
      <c r="A54" s="65"/>
      <c r="B54" s="65"/>
      <c r="C54" s="65"/>
      <c r="D54" s="65"/>
      <c r="E54" s="65"/>
      <c r="F54" s="65"/>
    </row>
    <row r="55" spans="1:6" ht="15.75">
      <c r="A55" s="65"/>
      <c r="B55" s="65"/>
      <c r="C55" s="65"/>
      <c r="D55" s="65"/>
      <c r="E55" s="65"/>
      <c r="F55" s="65"/>
    </row>
    <row r="56" spans="1:6" ht="15.75">
      <c r="A56" s="65"/>
      <c r="B56" s="65"/>
      <c r="C56" s="65"/>
      <c r="D56" s="65"/>
      <c r="E56" s="65"/>
      <c r="F56" s="65"/>
    </row>
  </sheetData>
  <mergeCells count="24">
    <mergeCell ref="A52:B52"/>
    <mergeCell ref="E52:F52"/>
    <mergeCell ref="A48:D48"/>
    <mergeCell ref="A49:D49"/>
    <mergeCell ref="A51:B51"/>
    <mergeCell ref="E51:F51"/>
    <mergeCell ref="C39:F39"/>
    <mergeCell ref="C40:C42"/>
    <mergeCell ref="A45:C45"/>
    <mergeCell ref="A46:C46"/>
    <mergeCell ref="A28:F28"/>
    <mergeCell ref="B29:C32"/>
    <mergeCell ref="C34:F34"/>
    <mergeCell ref="C35:C37"/>
    <mergeCell ref="A54:F54"/>
    <mergeCell ref="A55:F55"/>
    <mergeCell ref="A56:F56"/>
    <mergeCell ref="A1:F1"/>
    <mergeCell ref="A3:F3"/>
    <mergeCell ref="C5:D5"/>
    <mergeCell ref="B12:C12"/>
    <mergeCell ref="B15:C15"/>
    <mergeCell ref="A17:F17"/>
    <mergeCell ref="B18:C2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H50" sqref="H50"/>
    </sheetView>
  </sheetViews>
  <sheetFormatPr defaultColWidth="9.140625" defaultRowHeight="12.75"/>
  <cols>
    <col min="1" max="1" width="13.57421875" style="0" customWidth="1"/>
    <col min="2" max="2" width="15.421875" style="0" customWidth="1"/>
    <col min="3" max="3" width="13.8515625" style="0" customWidth="1"/>
    <col min="4" max="4" width="14.57421875" style="0" customWidth="1"/>
    <col min="5" max="5" width="14.421875" style="0" customWidth="1"/>
    <col min="6" max="6" width="15.00390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67" t="s">
        <v>1</v>
      </c>
      <c r="B2" s="67"/>
      <c r="C2" s="67"/>
      <c r="D2" s="67"/>
      <c r="E2" s="67"/>
      <c r="F2" s="67"/>
    </row>
    <row r="3" spans="1:6" ht="12.75">
      <c r="A3" s="2"/>
      <c r="B3" s="2"/>
      <c r="C3" s="2"/>
      <c r="D3" s="2"/>
      <c r="E3" s="2"/>
      <c r="F3" s="2"/>
    </row>
    <row r="4" spans="1:6" ht="18">
      <c r="A4" s="4" t="s">
        <v>2</v>
      </c>
      <c r="B4" s="5"/>
      <c r="C4" s="68" t="s">
        <v>3</v>
      </c>
      <c r="D4" s="69"/>
      <c r="E4" s="5" t="s">
        <v>43</v>
      </c>
      <c r="F4" s="6"/>
    </row>
    <row r="5" spans="1:6" ht="12.75">
      <c r="A5" s="7"/>
      <c r="B5" s="8"/>
      <c r="C5" s="8"/>
      <c r="D5" s="8"/>
      <c r="E5" s="8"/>
      <c r="F5" s="8"/>
    </row>
    <row r="6" spans="1:6" ht="12.7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</row>
    <row r="7" spans="1:6" ht="12.75">
      <c r="A7" s="11" t="s">
        <v>10</v>
      </c>
      <c r="B7" s="12">
        <v>340</v>
      </c>
      <c r="C7" s="12"/>
      <c r="D7" s="13">
        <f>SUM(B7-C7)</f>
        <v>340</v>
      </c>
      <c r="E7" s="12">
        <v>51.7</v>
      </c>
      <c r="F7" s="13">
        <f>SUM(D7*E7)</f>
        <v>17578</v>
      </c>
    </row>
    <row r="8" spans="1:6" ht="12.75">
      <c r="A8" s="11" t="s">
        <v>11</v>
      </c>
      <c r="B8" s="12">
        <v>342</v>
      </c>
      <c r="C8" s="12"/>
      <c r="D8" s="13">
        <f>SUM(B8-C8)</f>
        <v>342</v>
      </c>
      <c r="E8" s="12">
        <v>51.7</v>
      </c>
      <c r="F8" s="13">
        <f>SUM(D8*E8)</f>
        <v>17681.4</v>
      </c>
    </row>
    <row r="9" spans="1:6" ht="12.75">
      <c r="A9" s="11" t="s">
        <v>12</v>
      </c>
      <c r="B9" s="12">
        <v>19</v>
      </c>
      <c r="C9" s="12"/>
      <c r="D9" s="13">
        <f>SUM(B9-C9)</f>
        <v>19</v>
      </c>
      <c r="E9" s="12">
        <v>221</v>
      </c>
      <c r="F9" s="13">
        <f>SUM(D9*E9)</f>
        <v>4199</v>
      </c>
    </row>
    <row r="10" spans="1:6" ht="12.75">
      <c r="A10" s="11" t="s">
        <v>13</v>
      </c>
      <c r="B10" s="12"/>
      <c r="C10" s="12"/>
      <c r="D10" s="13">
        <f>SUM(B10-C10)</f>
        <v>0</v>
      </c>
      <c r="E10" s="12"/>
      <c r="F10" s="13">
        <f>SUM(D10*E10)</f>
        <v>0</v>
      </c>
    </row>
    <row r="11" spans="1:6" ht="12.75">
      <c r="A11" s="11" t="s">
        <v>14</v>
      </c>
      <c r="B11" s="70"/>
      <c r="C11" s="71"/>
      <c r="D11" s="13">
        <f>SUM(D7:D10)</f>
        <v>701</v>
      </c>
      <c r="E11" s="14"/>
      <c r="F11" s="13">
        <f>SUM(F7:F10)</f>
        <v>39458.4</v>
      </c>
    </row>
    <row r="12" spans="2:6" ht="12.75">
      <c r="B12" s="21"/>
      <c r="C12" s="21"/>
      <c r="D12" s="21"/>
      <c r="E12" s="21"/>
      <c r="F12" s="21"/>
    </row>
    <row r="13" spans="1:6" ht="12.75">
      <c r="A13" s="15"/>
      <c r="B13" s="16"/>
      <c r="C13" s="16"/>
      <c r="D13" s="10" t="s">
        <v>15</v>
      </c>
      <c r="E13" s="10" t="s">
        <v>8</v>
      </c>
      <c r="F13" s="10" t="s">
        <v>9</v>
      </c>
    </row>
    <row r="14" spans="1:6" ht="12.75">
      <c r="A14" s="17" t="s">
        <v>16</v>
      </c>
      <c r="B14" s="72"/>
      <c r="C14" s="73"/>
      <c r="D14" s="18">
        <f>D11</f>
        <v>701</v>
      </c>
      <c r="E14" s="19"/>
      <c r="F14" s="18">
        <f>F11</f>
        <v>39458.4</v>
      </c>
    </row>
    <row r="15" spans="1:6" ht="12.75">
      <c r="A15" s="20"/>
      <c r="B15" s="21"/>
      <c r="C15" s="21"/>
      <c r="D15" s="21"/>
      <c r="E15" s="21"/>
      <c r="F15" s="21"/>
    </row>
    <row r="16" spans="1:6" ht="12.75">
      <c r="A16" s="74" t="s">
        <v>17</v>
      </c>
      <c r="B16" s="75"/>
      <c r="C16" s="75"/>
      <c r="D16" s="75"/>
      <c r="E16" s="75"/>
      <c r="F16" s="76"/>
    </row>
    <row r="17" spans="1:6" ht="12.75">
      <c r="A17" s="22" t="s">
        <v>18</v>
      </c>
      <c r="B17" s="77"/>
      <c r="C17" s="78"/>
      <c r="D17" s="23"/>
      <c r="E17" s="24">
        <v>76</v>
      </c>
      <c r="F17" s="18">
        <f aca="true" t="shared" si="0" ref="F17:F24">SUM(D17*E17)</f>
        <v>0</v>
      </c>
    </row>
    <row r="18" spans="1:6" ht="12.75">
      <c r="A18" s="22" t="s">
        <v>19</v>
      </c>
      <c r="B18" s="79"/>
      <c r="C18" s="80"/>
      <c r="D18" s="23"/>
      <c r="E18" s="24">
        <v>76</v>
      </c>
      <c r="F18" s="18">
        <f t="shared" si="0"/>
        <v>0</v>
      </c>
    </row>
    <row r="19" spans="1:6" ht="12.75">
      <c r="A19" s="22" t="s">
        <v>20</v>
      </c>
      <c r="B19" s="79"/>
      <c r="C19" s="80"/>
      <c r="D19" s="23"/>
      <c r="E19" s="24">
        <v>27</v>
      </c>
      <c r="F19" s="18">
        <f t="shared" si="0"/>
        <v>0</v>
      </c>
    </row>
    <row r="20" spans="1:6" ht="12.75">
      <c r="A20" s="22" t="s">
        <v>21</v>
      </c>
      <c r="B20" s="79"/>
      <c r="C20" s="80"/>
      <c r="D20" s="23"/>
      <c r="E20" s="24">
        <v>92</v>
      </c>
      <c r="F20" s="18">
        <f t="shared" si="0"/>
        <v>0</v>
      </c>
    </row>
    <row r="21" spans="1:6" ht="12.75">
      <c r="A21" s="22"/>
      <c r="B21" s="79"/>
      <c r="C21" s="80"/>
      <c r="D21" s="23"/>
      <c r="E21" s="26"/>
      <c r="F21" s="18">
        <f t="shared" si="0"/>
        <v>0</v>
      </c>
    </row>
    <row r="22" spans="1:6" ht="12.75">
      <c r="A22" s="22"/>
      <c r="B22" s="79"/>
      <c r="C22" s="80"/>
      <c r="D22" s="23"/>
      <c r="E22" s="26"/>
      <c r="F22" s="18">
        <f t="shared" si="0"/>
        <v>0</v>
      </c>
    </row>
    <row r="23" spans="1:6" ht="12.75">
      <c r="A23" s="22"/>
      <c r="B23" s="79"/>
      <c r="C23" s="80"/>
      <c r="D23" s="23"/>
      <c r="E23" s="26"/>
      <c r="F23" s="18">
        <f t="shared" si="0"/>
        <v>0</v>
      </c>
    </row>
    <row r="24" spans="1:6" ht="12.75">
      <c r="A24" s="22"/>
      <c r="B24" s="79"/>
      <c r="C24" s="80"/>
      <c r="D24" s="23"/>
      <c r="E24" s="26"/>
      <c r="F24" s="18">
        <f t="shared" si="0"/>
        <v>0</v>
      </c>
    </row>
    <row r="25" spans="1:6" ht="12.75">
      <c r="A25" s="22" t="s">
        <v>25</v>
      </c>
      <c r="B25" s="81"/>
      <c r="C25" s="82"/>
      <c r="D25" s="27">
        <f>SUM(D17:D24)</f>
        <v>0</v>
      </c>
      <c r="E25" s="19"/>
      <c r="F25" s="18">
        <f>SUM(F17:F24)</f>
        <v>0</v>
      </c>
    </row>
    <row r="26" spans="2:6" ht="12.75">
      <c r="B26" s="21"/>
      <c r="C26" s="21"/>
      <c r="D26" s="21"/>
      <c r="E26" s="21"/>
      <c r="F26" s="21"/>
    </row>
    <row r="27" spans="1:6" ht="12.75">
      <c r="A27" s="83" t="s">
        <v>26</v>
      </c>
      <c r="B27" s="84"/>
      <c r="C27" s="84"/>
      <c r="D27" s="84"/>
      <c r="E27" s="84"/>
      <c r="F27" s="85"/>
    </row>
    <row r="28" spans="1:6" ht="12.75">
      <c r="A28" s="44"/>
      <c r="B28" s="77"/>
      <c r="C28" s="78"/>
      <c r="D28" s="23"/>
      <c r="E28" s="23"/>
      <c r="F28" s="18">
        <f>SUM(D28*E28)</f>
        <v>0</v>
      </c>
    </row>
    <row r="29" spans="1:6" ht="12.75">
      <c r="A29" s="44"/>
      <c r="B29" s="79"/>
      <c r="C29" s="80"/>
      <c r="D29" s="23"/>
      <c r="E29" s="23"/>
      <c r="F29" s="18">
        <f>SUM(D29*E29)</f>
        <v>0</v>
      </c>
    </row>
    <row r="30" spans="1:6" ht="12.75">
      <c r="A30" s="29"/>
      <c r="B30" s="79"/>
      <c r="C30" s="80"/>
      <c r="D30" s="23"/>
      <c r="E30" s="23"/>
      <c r="F30" s="18">
        <f>SUM(D30*E30)</f>
        <v>0</v>
      </c>
    </row>
    <row r="31" spans="1:6" ht="12.75">
      <c r="A31" s="29" t="s">
        <v>29</v>
      </c>
      <c r="B31" s="81"/>
      <c r="C31" s="82"/>
      <c r="D31" s="27">
        <f>SUM(D28:D30)</f>
        <v>0</v>
      </c>
      <c r="E31" s="19"/>
      <c r="F31" s="18">
        <f>SUM(F28:F30)</f>
        <v>0</v>
      </c>
    </row>
    <row r="32" spans="2:6" ht="12.75">
      <c r="B32" s="21"/>
      <c r="C32" s="21"/>
      <c r="D32" s="21"/>
      <c r="E32" s="21"/>
      <c r="F32" s="21"/>
    </row>
    <row r="33" spans="1:6" ht="12.75">
      <c r="A33" s="11" t="s">
        <v>30</v>
      </c>
      <c r="B33" s="30" t="s">
        <v>31</v>
      </c>
      <c r="C33" s="86"/>
      <c r="D33" s="87"/>
      <c r="E33" s="87"/>
      <c r="F33" s="88"/>
    </row>
    <row r="34" spans="1:6" ht="12.75">
      <c r="A34" s="29" t="s">
        <v>32</v>
      </c>
      <c r="B34" s="31"/>
      <c r="C34" s="89"/>
      <c r="D34" s="27">
        <f>SUM(B34*6.2)</f>
        <v>0</v>
      </c>
      <c r="E34" s="27">
        <v>65</v>
      </c>
      <c r="F34" s="18">
        <f>SUM(D34*E34)</f>
        <v>0</v>
      </c>
    </row>
    <row r="35" spans="1:6" ht="12.75">
      <c r="A35" s="29" t="s">
        <v>33</v>
      </c>
      <c r="B35" s="31"/>
      <c r="C35" s="90"/>
      <c r="D35" s="27">
        <f>SUM(B35*6.2)</f>
        <v>0</v>
      </c>
      <c r="E35" s="27">
        <v>96</v>
      </c>
      <c r="F35" s="18">
        <f>SUM(D35*E35)</f>
        <v>0</v>
      </c>
    </row>
    <row r="36" spans="1:6" ht="12.75">
      <c r="A36" s="29" t="s">
        <v>34</v>
      </c>
      <c r="B36" s="31"/>
      <c r="C36" s="91"/>
      <c r="D36" s="27">
        <f>SUM(B36*6.2)</f>
        <v>0</v>
      </c>
      <c r="E36" s="27">
        <v>45</v>
      </c>
      <c r="F36" s="18">
        <f>SUM(D36*E36)</f>
        <v>0</v>
      </c>
    </row>
    <row r="37" spans="2:6" ht="12.75">
      <c r="B37" s="21"/>
      <c r="C37" s="21"/>
      <c r="D37" s="21"/>
      <c r="E37" s="21"/>
      <c r="F37" s="21"/>
    </row>
    <row r="38" spans="1:6" ht="12.75">
      <c r="A38" s="11" t="s">
        <v>35</v>
      </c>
      <c r="B38" s="30" t="s">
        <v>31</v>
      </c>
      <c r="C38" s="86"/>
      <c r="D38" s="87"/>
      <c r="E38" s="87"/>
      <c r="F38" s="88"/>
    </row>
    <row r="39" spans="1:6" ht="12.75">
      <c r="A39" s="29" t="s">
        <v>32</v>
      </c>
      <c r="B39" s="31"/>
      <c r="C39" s="89"/>
      <c r="D39" s="27">
        <f>SUM(B39*6.2)</f>
        <v>0</v>
      </c>
      <c r="E39" s="18">
        <v>65</v>
      </c>
      <c r="F39" s="18">
        <f>SUM(D39*E39)</f>
        <v>0</v>
      </c>
    </row>
    <row r="40" spans="1:6" ht="12.75">
      <c r="A40" s="29" t="s">
        <v>33</v>
      </c>
      <c r="B40" s="31"/>
      <c r="C40" s="90"/>
      <c r="D40" s="27">
        <f>SUM(B40*6.2)</f>
        <v>0</v>
      </c>
      <c r="E40" s="18">
        <v>96</v>
      </c>
      <c r="F40" s="18">
        <f>SUM(D40*E40)</f>
        <v>0</v>
      </c>
    </row>
    <row r="41" spans="1:6" ht="12.75">
      <c r="A41" s="29" t="s">
        <v>34</v>
      </c>
      <c r="B41" s="31"/>
      <c r="C41" s="91"/>
      <c r="D41" s="27">
        <f>SUM(B41*6.2)</f>
        <v>0</v>
      </c>
      <c r="E41" s="18">
        <v>45</v>
      </c>
      <c r="F41" s="18">
        <f>SUM(D41*E41)</f>
        <v>0</v>
      </c>
    </row>
    <row r="42" spans="2:6" ht="12.75">
      <c r="B42" s="21"/>
      <c r="C42" s="21"/>
      <c r="D42" s="21"/>
      <c r="E42" s="21"/>
      <c r="F42" s="21"/>
    </row>
    <row r="43" spans="1:6" ht="12.75">
      <c r="A43" s="32"/>
      <c r="B43" s="33"/>
      <c r="C43" s="33"/>
      <c r="D43" s="10" t="s">
        <v>14</v>
      </c>
      <c r="E43" s="10" t="s">
        <v>36</v>
      </c>
      <c r="F43" s="10" t="s">
        <v>9</v>
      </c>
    </row>
    <row r="44" spans="1:6" ht="15.75">
      <c r="A44" s="92" t="s">
        <v>37</v>
      </c>
      <c r="B44" s="92"/>
      <c r="C44" s="92"/>
      <c r="D44" s="34">
        <f>SUM(D14+D25-D31+D34+D35+D36)</f>
        <v>701</v>
      </c>
      <c r="E44" s="34">
        <f>SUM(F44/D44)</f>
        <v>56.28873038516405</v>
      </c>
      <c r="F44" s="34">
        <f>SUM(F14+F25-F31+F34+F35+F36)</f>
        <v>39458.4</v>
      </c>
    </row>
    <row r="45" spans="1:6" ht="15.75">
      <c r="A45" s="92" t="s">
        <v>38</v>
      </c>
      <c r="B45" s="92"/>
      <c r="C45" s="92"/>
      <c r="D45" s="34">
        <f>SUM(D14+D25-D31+D39+D40+D41)</f>
        <v>701</v>
      </c>
      <c r="E45" s="34">
        <f>SUM(F45/D45)</f>
        <v>56.28873038516405</v>
      </c>
      <c r="F45" s="34">
        <f>SUM(F14+F25-F31+F39+F40+F41)</f>
        <v>39458.4</v>
      </c>
    </row>
    <row r="46" spans="2:6" ht="12.75">
      <c r="B46" s="21"/>
      <c r="C46" s="21"/>
      <c r="D46" s="21"/>
      <c r="E46" s="21"/>
      <c r="F46" s="21"/>
    </row>
    <row r="47" spans="1:6" ht="15.75">
      <c r="A47" s="92" t="s">
        <v>39</v>
      </c>
      <c r="B47" s="92"/>
      <c r="C47" s="92"/>
      <c r="D47" s="92"/>
      <c r="E47" s="34">
        <v>58.7</v>
      </c>
      <c r="F47" s="21"/>
    </row>
    <row r="48" spans="1:6" ht="15.75">
      <c r="A48" s="92" t="s">
        <v>40</v>
      </c>
      <c r="B48" s="92"/>
      <c r="C48" s="92"/>
      <c r="D48" s="92"/>
      <c r="E48" s="34">
        <v>63.5</v>
      </c>
      <c r="F48" s="21"/>
    </row>
    <row r="49" spans="2:6" ht="12.75">
      <c r="B49" s="21"/>
      <c r="C49" s="21"/>
      <c r="D49" s="21"/>
      <c r="E49" s="21"/>
      <c r="F49" s="21"/>
    </row>
    <row r="50" spans="1:6" ht="18">
      <c r="A50" s="95" t="s">
        <v>41</v>
      </c>
      <c r="B50" s="95"/>
      <c r="C50" s="36"/>
      <c r="D50" s="36"/>
      <c r="E50" s="95" t="s">
        <v>42</v>
      </c>
      <c r="F50" s="95"/>
    </row>
    <row r="51" spans="1:6" ht="18">
      <c r="A51" s="96"/>
      <c r="B51" s="96"/>
      <c r="C51" s="36"/>
      <c r="D51" s="36"/>
      <c r="E51" s="96"/>
      <c r="F51" s="96"/>
    </row>
    <row r="52" spans="2:6" ht="12.75">
      <c r="B52" s="21"/>
      <c r="C52" s="21"/>
      <c r="D52" s="21"/>
      <c r="E52" s="21"/>
      <c r="F52" s="21"/>
    </row>
    <row r="53" spans="2:6" ht="12.75">
      <c r="B53" s="21"/>
      <c r="C53" s="21"/>
      <c r="D53" s="21"/>
      <c r="E53" s="21"/>
      <c r="F53" s="21"/>
    </row>
    <row r="54" spans="2:6" ht="12.75">
      <c r="B54" s="21"/>
      <c r="C54" s="21"/>
      <c r="D54" s="21"/>
      <c r="E54" s="21"/>
      <c r="F54" s="21"/>
    </row>
    <row r="55" spans="2:6" ht="12.75">
      <c r="B55" s="21"/>
      <c r="C55" s="21"/>
      <c r="D55" s="21"/>
      <c r="E55" s="21"/>
      <c r="F55" s="21"/>
    </row>
    <row r="56" spans="2:6" ht="12.75">
      <c r="B56" s="21"/>
      <c r="C56" s="21"/>
      <c r="D56" s="21"/>
      <c r="E56" s="21"/>
      <c r="F56" s="21"/>
    </row>
    <row r="57" spans="2:6" ht="12.75">
      <c r="B57" s="21"/>
      <c r="C57" s="21"/>
      <c r="D57" s="21"/>
      <c r="E57" s="21"/>
      <c r="F57" s="21"/>
    </row>
    <row r="58" spans="2:6" ht="12.75">
      <c r="B58" s="21"/>
      <c r="C58" s="21"/>
      <c r="D58" s="21"/>
      <c r="E58" s="21"/>
      <c r="F58" s="21"/>
    </row>
    <row r="59" spans="2:6" ht="12.75">
      <c r="B59" s="21"/>
      <c r="C59" s="21"/>
      <c r="D59" s="21"/>
      <c r="E59" s="21"/>
      <c r="F59" s="21"/>
    </row>
    <row r="60" spans="2:6" ht="12.75">
      <c r="B60" s="21"/>
      <c r="C60" s="21"/>
      <c r="D60" s="21"/>
      <c r="E60" s="21"/>
      <c r="F60" s="21"/>
    </row>
    <row r="61" spans="2:6" ht="12.75">
      <c r="B61" s="21"/>
      <c r="C61" s="21"/>
      <c r="D61" s="21"/>
      <c r="E61" s="21"/>
      <c r="F61" s="21"/>
    </row>
    <row r="62" spans="2:6" ht="12.75">
      <c r="B62" s="21"/>
      <c r="C62" s="21"/>
      <c r="D62" s="21"/>
      <c r="E62" s="21"/>
      <c r="F62" s="21"/>
    </row>
    <row r="63" spans="2:6" ht="12.75">
      <c r="B63" s="21"/>
      <c r="C63" s="21"/>
      <c r="D63" s="21"/>
      <c r="E63" s="21"/>
      <c r="F63" s="21"/>
    </row>
    <row r="64" spans="2:6" ht="12.75">
      <c r="B64" s="21"/>
      <c r="C64" s="21"/>
      <c r="D64" s="21"/>
      <c r="E64" s="21"/>
      <c r="F64" s="21"/>
    </row>
    <row r="65" spans="2:6" ht="12.75">
      <c r="B65" s="21"/>
      <c r="C65" s="21"/>
      <c r="D65" s="21"/>
      <c r="E65" s="21"/>
      <c r="F65" s="21"/>
    </row>
    <row r="66" spans="2:6" ht="12.75">
      <c r="B66" s="21"/>
      <c r="C66" s="21"/>
      <c r="D66" s="21"/>
      <c r="E66" s="21"/>
      <c r="F66" s="21"/>
    </row>
  </sheetData>
  <mergeCells count="20">
    <mergeCell ref="A2:F2"/>
    <mergeCell ref="C4:D4"/>
    <mergeCell ref="B11:C11"/>
    <mergeCell ref="B14:C14"/>
    <mergeCell ref="A16:F16"/>
    <mergeCell ref="B17:C25"/>
    <mergeCell ref="A27:F27"/>
    <mergeCell ref="B28:C31"/>
    <mergeCell ref="C33:F33"/>
    <mergeCell ref="C34:C36"/>
    <mergeCell ref="C38:F38"/>
    <mergeCell ref="C39:C41"/>
    <mergeCell ref="A44:C44"/>
    <mergeCell ref="A45:C45"/>
    <mergeCell ref="A47:D47"/>
    <mergeCell ref="A48:D48"/>
    <mergeCell ref="A50:B50"/>
    <mergeCell ref="E50:F50"/>
    <mergeCell ref="A51:B51"/>
    <mergeCell ref="E51:F5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E4" sqref="E4"/>
    </sheetView>
  </sheetViews>
  <sheetFormatPr defaultColWidth="9.140625" defaultRowHeight="12.75"/>
  <cols>
    <col min="1" max="1" width="16.7109375" style="0" customWidth="1"/>
    <col min="2" max="2" width="15.00390625" style="0" customWidth="1"/>
    <col min="3" max="3" width="16.57421875" style="0" customWidth="1"/>
    <col min="4" max="5" width="16.140625" style="0" customWidth="1"/>
    <col min="6" max="6" width="20.00390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67" t="s">
        <v>1</v>
      </c>
      <c r="B2" s="67"/>
      <c r="C2" s="67"/>
      <c r="D2" s="67"/>
      <c r="E2" s="67"/>
      <c r="F2" s="67"/>
    </row>
    <row r="3" spans="1:6" ht="12.75">
      <c r="A3" s="2"/>
      <c r="B3" s="2"/>
      <c r="C3" s="2"/>
      <c r="D3" s="2"/>
      <c r="E3" s="2"/>
      <c r="F3" s="2"/>
    </row>
    <row r="4" spans="1:6" ht="18">
      <c r="A4" s="4" t="s">
        <v>2</v>
      </c>
      <c r="B4" s="5"/>
      <c r="C4" s="68" t="s">
        <v>3</v>
      </c>
      <c r="D4" s="69"/>
      <c r="E4" s="5" t="s">
        <v>51</v>
      </c>
      <c r="F4" s="6"/>
    </row>
    <row r="5" spans="1:6" ht="12.75">
      <c r="A5" s="7"/>
      <c r="B5" s="8"/>
      <c r="C5" s="8"/>
      <c r="D5" s="8"/>
      <c r="E5" s="8"/>
      <c r="F5" s="8"/>
    </row>
    <row r="6" spans="1:6" ht="12.7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</row>
    <row r="7" spans="1:6" ht="12.75">
      <c r="A7" s="11" t="s">
        <v>10</v>
      </c>
      <c r="B7" s="12">
        <v>358</v>
      </c>
      <c r="C7" s="12"/>
      <c r="D7" s="13">
        <f>SUM(B7-C7)</f>
        <v>358</v>
      </c>
      <c r="E7" s="12">
        <v>51.45</v>
      </c>
      <c r="F7" s="13">
        <f>SUM(D7*E7)</f>
        <v>18419.100000000002</v>
      </c>
    </row>
    <row r="8" spans="1:6" ht="12.75">
      <c r="A8" s="11" t="s">
        <v>11</v>
      </c>
      <c r="B8" s="12">
        <v>360</v>
      </c>
      <c r="C8" s="12"/>
      <c r="D8" s="13">
        <f>SUM(B8-C8)</f>
        <v>360</v>
      </c>
      <c r="E8" s="12">
        <v>51.45</v>
      </c>
      <c r="F8" s="13">
        <f>SUM(D8*E8)</f>
        <v>18522</v>
      </c>
    </row>
    <row r="9" spans="1:6" ht="12.75">
      <c r="A9" s="11" t="s">
        <v>12</v>
      </c>
      <c r="B9" s="12">
        <v>18</v>
      </c>
      <c r="C9" s="12"/>
      <c r="D9" s="13">
        <f>SUM(B9-C9)</f>
        <v>18</v>
      </c>
      <c r="E9" s="12">
        <v>221</v>
      </c>
      <c r="F9" s="13">
        <f>SUM(D9*E9)</f>
        <v>3978</v>
      </c>
    </row>
    <row r="10" spans="1:6" ht="12.75">
      <c r="A10" s="11" t="s">
        <v>13</v>
      </c>
      <c r="B10" s="12"/>
      <c r="C10" s="12"/>
      <c r="D10" s="13">
        <f>SUM(B10-C10)</f>
        <v>0</v>
      </c>
      <c r="E10" s="12"/>
      <c r="F10" s="13">
        <f>SUM(D10*E10)</f>
        <v>0</v>
      </c>
    </row>
    <row r="11" spans="1:6" ht="12.75">
      <c r="A11" s="11" t="s">
        <v>14</v>
      </c>
      <c r="B11" s="70"/>
      <c r="C11" s="71"/>
      <c r="D11" s="13">
        <f>SUM(D7:D10)</f>
        <v>736</v>
      </c>
      <c r="E11" s="14"/>
      <c r="F11" s="13">
        <f>SUM(F7:F10)</f>
        <v>40919.100000000006</v>
      </c>
    </row>
    <row r="12" spans="2:6" ht="12.75">
      <c r="B12" s="21"/>
      <c r="C12" s="21"/>
      <c r="D12" s="21"/>
      <c r="E12" s="21"/>
      <c r="F12" s="21"/>
    </row>
    <row r="13" spans="1:6" ht="12.75">
      <c r="A13" s="15"/>
      <c r="B13" s="16"/>
      <c r="C13" s="16"/>
      <c r="D13" s="10" t="s">
        <v>15</v>
      </c>
      <c r="E13" s="10" t="s">
        <v>8</v>
      </c>
      <c r="F13" s="10" t="s">
        <v>9</v>
      </c>
    </row>
    <row r="14" spans="1:6" ht="12.75">
      <c r="A14" s="17" t="s">
        <v>16</v>
      </c>
      <c r="B14" s="72"/>
      <c r="C14" s="73"/>
      <c r="D14" s="18">
        <f>D11</f>
        <v>736</v>
      </c>
      <c r="E14" s="19"/>
      <c r="F14" s="18">
        <f>F11</f>
        <v>40919.100000000006</v>
      </c>
    </row>
    <row r="15" spans="1:6" ht="12.75">
      <c r="A15" s="20"/>
      <c r="B15" s="21"/>
      <c r="C15" s="21"/>
      <c r="D15" s="21"/>
      <c r="E15" s="21"/>
      <c r="F15" s="21"/>
    </row>
    <row r="16" spans="1:6" ht="12.75">
      <c r="A16" s="74" t="s">
        <v>17</v>
      </c>
      <c r="B16" s="75"/>
      <c r="C16" s="75"/>
      <c r="D16" s="75"/>
      <c r="E16" s="75"/>
      <c r="F16" s="76"/>
    </row>
    <row r="17" spans="1:6" ht="12.75">
      <c r="A17" s="22" t="s">
        <v>18</v>
      </c>
      <c r="B17" s="77"/>
      <c r="C17" s="78"/>
      <c r="D17" s="23"/>
      <c r="E17" s="24">
        <v>76</v>
      </c>
      <c r="F17" s="18">
        <f aca="true" t="shared" si="0" ref="F17:F24">SUM(D17*E17)</f>
        <v>0</v>
      </c>
    </row>
    <row r="18" spans="1:6" ht="12.75">
      <c r="A18" s="22" t="s">
        <v>19</v>
      </c>
      <c r="B18" s="79"/>
      <c r="C18" s="80"/>
      <c r="D18" s="23"/>
      <c r="E18" s="24">
        <v>76</v>
      </c>
      <c r="F18" s="18">
        <f t="shared" si="0"/>
        <v>0</v>
      </c>
    </row>
    <row r="19" spans="1:6" ht="12.75">
      <c r="A19" s="22" t="s">
        <v>20</v>
      </c>
      <c r="B19" s="79"/>
      <c r="C19" s="80"/>
      <c r="D19" s="23"/>
      <c r="E19" s="24">
        <v>27</v>
      </c>
      <c r="F19" s="18">
        <f t="shared" si="0"/>
        <v>0</v>
      </c>
    </row>
    <row r="20" spans="1:6" ht="12.75">
      <c r="A20" s="22" t="s">
        <v>21</v>
      </c>
      <c r="B20" s="79"/>
      <c r="C20" s="80"/>
      <c r="D20" s="23"/>
      <c r="E20" s="24">
        <v>92</v>
      </c>
      <c r="F20" s="18">
        <f t="shared" si="0"/>
        <v>0</v>
      </c>
    </row>
    <row r="21" spans="1:6" ht="12.75">
      <c r="A21" s="22"/>
      <c r="B21" s="79"/>
      <c r="C21" s="80"/>
      <c r="D21" s="23"/>
      <c r="E21" s="26"/>
      <c r="F21" s="18">
        <f t="shared" si="0"/>
        <v>0</v>
      </c>
    </row>
    <row r="22" spans="1:6" ht="12.75">
      <c r="A22" s="22"/>
      <c r="B22" s="79"/>
      <c r="C22" s="80"/>
      <c r="D22" s="23"/>
      <c r="E22" s="26"/>
      <c r="F22" s="18">
        <f t="shared" si="0"/>
        <v>0</v>
      </c>
    </row>
    <row r="23" spans="1:6" ht="12.75">
      <c r="A23" s="22"/>
      <c r="B23" s="79"/>
      <c r="C23" s="80"/>
      <c r="D23" s="23"/>
      <c r="E23" s="26"/>
      <c r="F23" s="18">
        <f t="shared" si="0"/>
        <v>0</v>
      </c>
    </row>
    <row r="24" spans="1:6" ht="12.75">
      <c r="A24" s="22"/>
      <c r="B24" s="79"/>
      <c r="C24" s="80"/>
      <c r="D24" s="23"/>
      <c r="E24" s="26"/>
      <c r="F24" s="18">
        <f t="shared" si="0"/>
        <v>0</v>
      </c>
    </row>
    <row r="25" spans="1:6" ht="12.75">
      <c r="A25" s="22" t="s">
        <v>25</v>
      </c>
      <c r="B25" s="81"/>
      <c r="C25" s="82"/>
      <c r="D25" s="27">
        <f>SUM(D17:D24)</f>
        <v>0</v>
      </c>
      <c r="E25" s="19"/>
      <c r="F25" s="18">
        <f>SUM(F17:F24)</f>
        <v>0</v>
      </c>
    </row>
    <row r="26" spans="2:6" ht="12.75">
      <c r="B26" s="21"/>
      <c r="C26" s="21"/>
      <c r="D26" s="21"/>
      <c r="E26" s="21"/>
      <c r="F26" s="21"/>
    </row>
    <row r="27" spans="1:6" ht="12.75">
      <c r="A27" s="83" t="s">
        <v>26</v>
      </c>
      <c r="B27" s="84"/>
      <c r="C27" s="84"/>
      <c r="D27" s="84"/>
      <c r="E27" s="84"/>
      <c r="F27" s="85"/>
    </row>
    <row r="28" spans="1:6" ht="12.75">
      <c r="A28" s="44"/>
      <c r="B28" s="77"/>
      <c r="C28" s="78"/>
      <c r="D28" s="23"/>
      <c r="E28" s="23"/>
      <c r="F28" s="18">
        <f>SUM(D28*E28)</f>
        <v>0</v>
      </c>
    </row>
    <row r="29" spans="1:6" ht="12.75">
      <c r="A29" s="44"/>
      <c r="B29" s="79"/>
      <c r="C29" s="80"/>
      <c r="D29" s="23"/>
      <c r="E29" s="23"/>
      <c r="F29" s="18">
        <f>SUM(D29*E29)</f>
        <v>0</v>
      </c>
    </row>
    <row r="30" spans="1:6" ht="12.75">
      <c r="A30" s="29"/>
      <c r="B30" s="79"/>
      <c r="C30" s="80"/>
      <c r="D30" s="23"/>
      <c r="E30" s="23"/>
      <c r="F30" s="18">
        <f>SUM(D30*E30)</f>
        <v>0</v>
      </c>
    </row>
    <row r="31" spans="1:6" ht="12.75">
      <c r="A31" s="29" t="s">
        <v>29</v>
      </c>
      <c r="B31" s="81"/>
      <c r="C31" s="82"/>
      <c r="D31" s="27">
        <f>SUM(D28:D30)</f>
        <v>0</v>
      </c>
      <c r="E31" s="19"/>
      <c r="F31" s="18">
        <f>SUM(F28:F30)</f>
        <v>0</v>
      </c>
    </row>
    <row r="32" spans="2:6" ht="12.75">
      <c r="B32" s="21"/>
      <c r="C32" s="21"/>
      <c r="D32" s="21"/>
      <c r="E32" s="21"/>
      <c r="F32" s="21"/>
    </row>
    <row r="33" spans="1:6" ht="12.75">
      <c r="A33" s="11" t="s">
        <v>30</v>
      </c>
      <c r="B33" s="30" t="s">
        <v>31</v>
      </c>
      <c r="C33" s="86"/>
      <c r="D33" s="87"/>
      <c r="E33" s="87"/>
      <c r="F33" s="88"/>
    </row>
    <row r="34" spans="1:6" ht="12.75">
      <c r="A34" s="29" t="s">
        <v>32</v>
      </c>
      <c r="B34" s="31"/>
      <c r="C34" s="89"/>
      <c r="D34" s="27">
        <f>SUM(B34*6.2)</f>
        <v>0</v>
      </c>
      <c r="E34" s="27">
        <v>65</v>
      </c>
      <c r="F34" s="18">
        <f>SUM(D34*E34)</f>
        <v>0</v>
      </c>
    </row>
    <row r="35" spans="1:6" ht="12.75">
      <c r="A35" s="29" t="s">
        <v>33</v>
      </c>
      <c r="B35" s="31"/>
      <c r="C35" s="90"/>
      <c r="D35" s="27">
        <f>SUM(B35*6.2)</f>
        <v>0</v>
      </c>
      <c r="E35" s="27">
        <v>96</v>
      </c>
      <c r="F35" s="18">
        <f>SUM(D35*E35)</f>
        <v>0</v>
      </c>
    </row>
    <row r="36" spans="1:6" ht="12.75">
      <c r="A36" s="29" t="s">
        <v>34</v>
      </c>
      <c r="B36" s="31"/>
      <c r="C36" s="91"/>
      <c r="D36" s="27">
        <f>SUM(B36*6.2)</f>
        <v>0</v>
      </c>
      <c r="E36" s="27">
        <v>45</v>
      </c>
      <c r="F36" s="18">
        <f>SUM(D36*E36)</f>
        <v>0</v>
      </c>
    </row>
    <row r="37" spans="2:6" ht="12.75">
      <c r="B37" s="21"/>
      <c r="C37" s="21"/>
      <c r="D37" s="21"/>
      <c r="E37" s="21"/>
      <c r="F37" s="21"/>
    </row>
    <row r="38" spans="1:6" ht="12.75">
      <c r="A38" s="11" t="s">
        <v>35</v>
      </c>
      <c r="B38" s="30" t="s">
        <v>31</v>
      </c>
      <c r="C38" s="86"/>
      <c r="D38" s="87"/>
      <c r="E38" s="87"/>
      <c r="F38" s="88"/>
    </row>
    <row r="39" spans="1:6" ht="12.75">
      <c r="A39" s="29" t="s">
        <v>32</v>
      </c>
      <c r="B39" s="31"/>
      <c r="C39" s="89"/>
      <c r="D39" s="27">
        <f>SUM(B39*6.2)</f>
        <v>0</v>
      </c>
      <c r="E39" s="18">
        <v>65</v>
      </c>
      <c r="F39" s="18">
        <f>SUM(D39*E39)</f>
        <v>0</v>
      </c>
    </row>
    <row r="40" spans="1:6" ht="12.75">
      <c r="A40" s="29" t="s">
        <v>33</v>
      </c>
      <c r="B40" s="31"/>
      <c r="C40" s="90"/>
      <c r="D40" s="27">
        <f>SUM(B40*6.2)</f>
        <v>0</v>
      </c>
      <c r="E40" s="18">
        <v>96</v>
      </c>
      <c r="F40" s="18">
        <f>SUM(D40*E40)</f>
        <v>0</v>
      </c>
    </row>
    <row r="41" spans="1:6" ht="12.75">
      <c r="A41" s="29" t="s">
        <v>34</v>
      </c>
      <c r="B41" s="31"/>
      <c r="C41" s="91"/>
      <c r="D41" s="27">
        <f>SUM(B41*6.2)</f>
        <v>0</v>
      </c>
      <c r="E41" s="18">
        <v>45</v>
      </c>
      <c r="F41" s="18">
        <f>SUM(D41*E41)</f>
        <v>0</v>
      </c>
    </row>
    <row r="42" spans="2:6" ht="12.75">
      <c r="B42" s="21"/>
      <c r="C42" s="21"/>
      <c r="D42" s="21"/>
      <c r="E42" s="21"/>
      <c r="F42" s="21"/>
    </row>
    <row r="43" spans="1:6" ht="12.75">
      <c r="A43" s="32"/>
      <c r="B43" s="33"/>
      <c r="C43" s="33"/>
      <c r="D43" s="10" t="s">
        <v>14</v>
      </c>
      <c r="E43" s="10" t="s">
        <v>36</v>
      </c>
      <c r="F43" s="10" t="s">
        <v>9</v>
      </c>
    </row>
    <row r="44" spans="1:6" ht="15.75">
      <c r="A44" s="92" t="s">
        <v>37</v>
      </c>
      <c r="B44" s="92"/>
      <c r="C44" s="92"/>
      <c r="D44" s="34">
        <f>SUM(D14+D25-D31+D34+D35+D36)</f>
        <v>736</v>
      </c>
      <c r="E44" s="34">
        <f>SUM(F44/D44)</f>
        <v>55.59660326086957</v>
      </c>
      <c r="F44" s="34">
        <f>SUM(F14+F25-F31+F34+F35+F36)</f>
        <v>40919.100000000006</v>
      </c>
    </row>
    <row r="45" spans="1:6" ht="15.75">
      <c r="A45" s="92" t="s">
        <v>38</v>
      </c>
      <c r="B45" s="92"/>
      <c r="C45" s="92"/>
      <c r="D45" s="34">
        <f>SUM(D14+D25-D31+D39+D40+D41)</f>
        <v>736</v>
      </c>
      <c r="E45" s="34">
        <f>SUM(F45/D45)</f>
        <v>55.59660326086957</v>
      </c>
      <c r="F45" s="34">
        <f>SUM(F14+F25-F31+F39+F40+F41)</f>
        <v>40919.100000000006</v>
      </c>
    </row>
    <row r="46" spans="2:6" ht="12.75">
      <c r="B46" s="21"/>
      <c r="C46" s="21"/>
      <c r="D46" s="21"/>
      <c r="E46" s="21"/>
      <c r="F46" s="21"/>
    </row>
    <row r="47" spans="1:6" ht="15.75">
      <c r="A47" s="92" t="s">
        <v>39</v>
      </c>
      <c r="B47" s="92"/>
      <c r="C47" s="92"/>
      <c r="D47" s="92"/>
      <c r="E47" s="34">
        <v>58.7</v>
      </c>
      <c r="F47" s="21"/>
    </row>
    <row r="48" spans="1:6" ht="15.75">
      <c r="A48" s="92" t="s">
        <v>40</v>
      </c>
      <c r="B48" s="92"/>
      <c r="C48" s="92"/>
      <c r="D48" s="92"/>
      <c r="E48" s="34">
        <v>63.5</v>
      </c>
      <c r="F48" s="21"/>
    </row>
    <row r="49" spans="2:6" ht="12.75">
      <c r="B49" s="21"/>
      <c r="C49" s="21"/>
      <c r="D49" s="21"/>
      <c r="E49" s="21"/>
      <c r="F49" s="21"/>
    </row>
    <row r="50" spans="1:6" ht="18">
      <c r="A50" s="95" t="s">
        <v>41</v>
      </c>
      <c r="B50" s="95"/>
      <c r="C50" s="36"/>
      <c r="D50" s="36"/>
      <c r="E50" s="95" t="s">
        <v>42</v>
      </c>
      <c r="F50" s="95"/>
    </row>
    <row r="51" spans="1:6" ht="18">
      <c r="A51" s="96"/>
      <c r="B51" s="96"/>
      <c r="C51" s="36"/>
      <c r="D51" s="36"/>
      <c r="E51" s="96"/>
      <c r="F51" s="96"/>
    </row>
  </sheetData>
  <mergeCells count="20">
    <mergeCell ref="A50:B50"/>
    <mergeCell ref="E50:F50"/>
    <mergeCell ref="A51:B51"/>
    <mergeCell ref="E51:F51"/>
    <mergeCell ref="A44:C44"/>
    <mergeCell ref="A45:C45"/>
    <mergeCell ref="A47:D47"/>
    <mergeCell ref="A48:D48"/>
    <mergeCell ref="C33:F33"/>
    <mergeCell ref="C34:C36"/>
    <mergeCell ref="C38:F38"/>
    <mergeCell ref="C39:C41"/>
    <mergeCell ref="A16:F16"/>
    <mergeCell ref="B17:C25"/>
    <mergeCell ref="A27:F27"/>
    <mergeCell ref="B28:C31"/>
    <mergeCell ref="A2:F2"/>
    <mergeCell ref="C4:D4"/>
    <mergeCell ref="B11:C11"/>
    <mergeCell ref="B14:C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D18" sqref="D18"/>
    </sheetView>
  </sheetViews>
  <sheetFormatPr defaultColWidth="9.140625" defaultRowHeight="12.75"/>
  <cols>
    <col min="1" max="1" width="16.7109375" style="0" customWidth="1"/>
    <col min="2" max="2" width="16.28125" style="0" customWidth="1"/>
    <col min="3" max="3" width="20.00390625" style="0" customWidth="1"/>
    <col min="4" max="4" width="15.140625" style="0" customWidth="1"/>
    <col min="5" max="5" width="19.57421875" style="0" customWidth="1"/>
    <col min="6" max="6" width="24.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67" t="s">
        <v>1</v>
      </c>
      <c r="B2" s="67"/>
      <c r="C2" s="67"/>
      <c r="D2" s="67"/>
      <c r="E2" s="67"/>
      <c r="F2" s="67"/>
    </row>
    <row r="3" spans="1:6" ht="12.75">
      <c r="A3" s="2"/>
      <c r="B3" s="2"/>
      <c r="C3" s="2"/>
      <c r="D3" s="2"/>
      <c r="E3" s="2"/>
      <c r="F3" s="2"/>
    </row>
    <row r="4" spans="1:6" ht="18">
      <c r="A4" s="4" t="s">
        <v>2</v>
      </c>
      <c r="B4" s="5"/>
      <c r="C4" s="68" t="s">
        <v>3</v>
      </c>
      <c r="D4" s="69"/>
      <c r="E4" s="5" t="s">
        <v>53</v>
      </c>
      <c r="F4" s="6"/>
    </row>
    <row r="5" spans="1:6" ht="12.75">
      <c r="A5" s="7"/>
      <c r="B5" s="8"/>
      <c r="C5" s="8"/>
      <c r="D5" s="8"/>
      <c r="E5" s="8"/>
      <c r="F5" s="8"/>
    </row>
    <row r="6" spans="1:6" ht="12.7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</row>
    <row r="7" spans="1:6" ht="12.75">
      <c r="A7" s="11" t="s">
        <v>10</v>
      </c>
      <c r="B7" s="12">
        <v>317</v>
      </c>
      <c r="C7" s="12"/>
      <c r="D7" s="13">
        <f>SUM(B7-C7)</f>
        <v>317</v>
      </c>
      <c r="E7" s="12">
        <v>51.75</v>
      </c>
      <c r="F7" s="13">
        <f>SUM(D7*E7)</f>
        <v>16404.75</v>
      </c>
    </row>
    <row r="8" spans="1:6" ht="12.75">
      <c r="A8" s="11" t="s">
        <v>11</v>
      </c>
      <c r="B8" s="12">
        <v>317</v>
      </c>
      <c r="C8" s="12"/>
      <c r="D8" s="13">
        <f>SUM(B8-C8)</f>
        <v>317</v>
      </c>
      <c r="E8" s="12">
        <v>51.75</v>
      </c>
      <c r="F8" s="13">
        <f>SUM(D8*E8)</f>
        <v>16404.75</v>
      </c>
    </row>
    <row r="9" spans="1:6" ht="12.75">
      <c r="A9" s="11" t="s">
        <v>12</v>
      </c>
      <c r="B9" s="12">
        <v>19</v>
      </c>
      <c r="C9" s="12"/>
      <c r="D9" s="13">
        <f>SUM(B9-C9)</f>
        <v>19</v>
      </c>
      <c r="E9" s="12">
        <v>221.5625</v>
      </c>
      <c r="F9" s="13">
        <f>SUM(D9*E9)</f>
        <v>4209.6875</v>
      </c>
    </row>
    <row r="10" spans="1:6" ht="12.75">
      <c r="A10" s="11" t="s">
        <v>13</v>
      </c>
      <c r="B10" s="12"/>
      <c r="C10" s="12"/>
      <c r="D10" s="13">
        <f>SUM(B10-C10)</f>
        <v>0</v>
      </c>
      <c r="E10" s="12"/>
      <c r="F10" s="13">
        <f>SUM(D10*E10)</f>
        <v>0</v>
      </c>
    </row>
    <row r="11" spans="1:6" ht="12.75">
      <c r="A11" s="11" t="s">
        <v>14</v>
      </c>
      <c r="B11" s="70"/>
      <c r="C11" s="71"/>
      <c r="D11" s="13">
        <f>SUM(D7:D10)</f>
        <v>653</v>
      </c>
      <c r="E11" s="14"/>
      <c r="F11" s="13">
        <f>SUM(F7:F10)</f>
        <v>37019.1875</v>
      </c>
    </row>
    <row r="12" spans="2:6" ht="12.75">
      <c r="B12" s="21"/>
      <c r="C12" s="21"/>
      <c r="D12" s="21"/>
      <c r="E12" s="21"/>
      <c r="F12" s="21"/>
    </row>
    <row r="13" spans="1:6" ht="12.75">
      <c r="A13" s="15"/>
      <c r="B13" s="16"/>
      <c r="C13" s="16"/>
      <c r="D13" s="10" t="s">
        <v>15</v>
      </c>
      <c r="E13" s="10" t="s">
        <v>8</v>
      </c>
      <c r="F13" s="10" t="s">
        <v>9</v>
      </c>
    </row>
    <row r="14" spans="1:6" ht="12.75">
      <c r="A14" s="17" t="s">
        <v>16</v>
      </c>
      <c r="B14" s="72"/>
      <c r="C14" s="73"/>
      <c r="D14" s="18">
        <f>D11</f>
        <v>653</v>
      </c>
      <c r="E14" s="19"/>
      <c r="F14" s="18">
        <f>F11</f>
        <v>37019.1875</v>
      </c>
    </row>
    <row r="15" spans="1:6" ht="12.75">
      <c r="A15" s="20"/>
      <c r="B15" s="21"/>
      <c r="C15" s="21"/>
      <c r="D15" s="21"/>
      <c r="E15" s="21"/>
      <c r="F15" s="21"/>
    </row>
    <row r="16" spans="1:6" ht="12.75">
      <c r="A16" s="74" t="s">
        <v>17</v>
      </c>
      <c r="B16" s="75"/>
      <c r="C16" s="75"/>
      <c r="D16" s="75"/>
      <c r="E16" s="75"/>
      <c r="F16" s="76"/>
    </row>
    <row r="17" spans="1:6" ht="12.75">
      <c r="A17" s="22" t="s">
        <v>18</v>
      </c>
      <c r="B17" s="77"/>
      <c r="C17" s="78"/>
      <c r="D17" s="23"/>
      <c r="E17" s="24">
        <v>76</v>
      </c>
      <c r="F17" s="18">
        <f aca="true" t="shared" si="0" ref="F17:F24">SUM(D17*E17)</f>
        <v>0</v>
      </c>
    </row>
    <row r="18" spans="1:6" ht="12.75">
      <c r="A18" s="22" t="s">
        <v>19</v>
      </c>
      <c r="B18" s="79"/>
      <c r="C18" s="80"/>
      <c r="D18" s="23"/>
      <c r="E18" s="24">
        <v>76</v>
      </c>
      <c r="F18" s="18">
        <f t="shared" si="0"/>
        <v>0</v>
      </c>
    </row>
    <row r="19" spans="1:6" ht="12.75">
      <c r="A19" s="22" t="s">
        <v>20</v>
      </c>
      <c r="B19" s="79"/>
      <c r="C19" s="80"/>
      <c r="D19" s="23"/>
      <c r="E19" s="24">
        <v>27</v>
      </c>
      <c r="F19" s="18">
        <f t="shared" si="0"/>
        <v>0</v>
      </c>
    </row>
    <row r="20" spans="1:6" ht="12.75">
      <c r="A20" s="22" t="s">
        <v>21</v>
      </c>
      <c r="B20" s="79"/>
      <c r="C20" s="80"/>
      <c r="D20" s="23"/>
      <c r="E20" s="24">
        <v>92</v>
      </c>
      <c r="F20" s="18">
        <f t="shared" si="0"/>
        <v>0</v>
      </c>
    </row>
    <row r="21" spans="1:6" ht="12.75">
      <c r="A21" s="22" t="s">
        <v>54</v>
      </c>
      <c r="B21" s="79"/>
      <c r="C21" s="80"/>
      <c r="D21" s="23">
        <v>10</v>
      </c>
      <c r="E21" s="26">
        <v>22.75</v>
      </c>
      <c r="F21" s="18">
        <f t="shared" si="0"/>
        <v>227.5</v>
      </c>
    </row>
    <row r="22" spans="1:6" ht="12.75">
      <c r="A22" s="22" t="s">
        <v>55</v>
      </c>
      <c r="B22" s="79"/>
      <c r="C22" s="80"/>
      <c r="D22" s="23">
        <v>130</v>
      </c>
      <c r="E22" s="26">
        <v>-10</v>
      </c>
      <c r="F22" s="18">
        <f t="shared" si="0"/>
        <v>-1300</v>
      </c>
    </row>
    <row r="23" spans="1:6" ht="12.75">
      <c r="A23" s="22"/>
      <c r="B23" s="79"/>
      <c r="C23" s="80"/>
      <c r="D23" s="23"/>
      <c r="E23" s="26"/>
      <c r="F23" s="18">
        <f t="shared" si="0"/>
        <v>0</v>
      </c>
    </row>
    <row r="24" spans="1:6" ht="12.75">
      <c r="A24" s="22"/>
      <c r="B24" s="79"/>
      <c r="C24" s="80"/>
      <c r="D24" s="23"/>
      <c r="E24" s="26"/>
      <c r="F24" s="18">
        <f t="shared" si="0"/>
        <v>0</v>
      </c>
    </row>
    <row r="25" spans="1:6" ht="12.75">
      <c r="A25" s="22" t="s">
        <v>25</v>
      </c>
      <c r="B25" s="81"/>
      <c r="C25" s="82"/>
      <c r="D25" s="27">
        <f>SUM(D17:D24)</f>
        <v>140</v>
      </c>
      <c r="E25" s="19"/>
      <c r="F25" s="18">
        <f>SUM(F17:F24)</f>
        <v>-1072.5</v>
      </c>
    </row>
    <row r="26" spans="2:6" ht="12.75">
      <c r="B26" s="21"/>
      <c r="C26" s="21"/>
      <c r="D26" s="21"/>
      <c r="E26" s="21"/>
      <c r="F26" s="21"/>
    </row>
    <row r="27" spans="1:6" ht="12.75">
      <c r="A27" s="83" t="s">
        <v>26</v>
      </c>
      <c r="B27" s="84"/>
      <c r="C27" s="84"/>
      <c r="D27" s="84"/>
      <c r="E27" s="84"/>
      <c r="F27" s="85"/>
    </row>
    <row r="28" spans="1:6" ht="12.75">
      <c r="A28" s="44" t="s">
        <v>56</v>
      </c>
      <c r="B28" s="77"/>
      <c r="C28" s="78"/>
      <c r="D28" s="23">
        <v>190</v>
      </c>
      <c r="E28" s="23">
        <v>12</v>
      </c>
      <c r="F28" s="18">
        <f>SUM(D28*E28)</f>
        <v>2280</v>
      </c>
    </row>
    <row r="29" spans="1:6" ht="12.75">
      <c r="A29" s="44"/>
      <c r="B29" s="79"/>
      <c r="C29" s="80"/>
      <c r="D29" s="23"/>
      <c r="E29" s="23"/>
      <c r="F29" s="18">
        <f>SUM(D29*E29)</f>
        <v>0</v>
      </c>
    </row>
    <row r="30" spans="1:6" ht="12.75">
      <c r="A30" s="29"/>
      <c r="B30" s="79"/>
      <c r="C30" s="80"/>
      <c r="D30" s="23"/>
      <c r="E30" s="23"/>
      <c r="F30" s="18">
        <f>SUM(D30*E30)</f>
        <v>0</v>
      </c>
    </row>
    <row r="31" spans="1:6" ht="12.75">
      <c r="A31" s="29" t="s">
        <v>29</v>
      </c>
      <c r="B31" s="81"/>
      <c r="C31" s="82"/>
      <c r="D31" s="27">
        <f>SUM(D28:D30)</f>
        <v>190</v>
      </c>
      <c r="E31" s="19"/>
      <c r="F31" s="18">
        <f>SUM(F28:F30)</f>
        <v>2280</v>
      </c>
    </row>
    <row r="32" spans="2:6" ht="12.75">
      <c r="B32" s="21"/>
      <c r="C32" s="21"/>
      <c r="D32" s="21"/>
      <c r="E32" s="21"/>
      <c r="F32" s="21"/>
    </row>
    <row r="33" spans="1:6" ht="12.75">
      <c r="A33" s="11" t="s">
        <v>30</v>
      </c>
      <c r="B33" s="30" t="s">
        <v>31</v>
      </c>
      <c r="C33" s="86"/>
      <c r="D33" s="87"/>
      <c r="E33" s="87"/>
      <c r="F33" s="88"/>
    </row>
    <row r="34" spans="1:6" ht="12.75">
      <c r="A34" s="29" t="s">
        <v>32</v>
      </c>
      <c r="B34" s="31"/>
      <c r="C34" s="89"/>
      <c r="D34" s="27">
        <f>SUM(B34*6.2)</f>
        <v>0</v>
      </c>
      <c r="E34" s="27">
        <v>65</v>
      </c>
      <c r="F34" s="18">
        <f>SUM(D34*E34)</f>
        <v>0</v>
      </c>
    </row>
    <row r="35" spans="1:6" ht="12.75">
      <c r="A35" s="29" t="s">
        <v>33</v>
      </c>
      <c r="B35" s="31"/>
      <c r="C35" s="90"/>
      <c r="D35" s="27">
        <f>SUM(B35*6.2)</f>
        <v>0</v>
      </c>
      <c r="E35" s="27">
        <v>96</v>
      </c>
      <c r="F35" s="18">
        <f>SUM(D35*E35)</f>
        <v>0</v>
      </c>
    </row>
    <row r="36" spans="1:6" ht="12.75">
      <c r="A36" s="29"/>
      <c r="B36" s="31"/>
      <c r="C36" s="90"/>
      <c r="D36" s="27">
        <f>SUM(B36*6.2)</f>
        <v>0</v>
      </c>
      <c r="E36" s="45">
        <v>25</v>
      </c>
      <c r="F36" s="18">
        <f>SUM(D36*E36)</f>
        <v>0</v>
      </c>
    </row>
    <row r="37" spans="1:6" ht="12.75">
      <c r="A37" s="29" t="s">
        <v>34</v>
      </c>
      <c r="B37" s="31"/>
      <c r="C37" s="91"/>
      <c r="D37" s="27">
        <f>SUM(B37*6.2)</f>
        <v>0</v>
      </c>
      <c r="E37" s="46">
        <v>45</v>
      </c>
      <c r="F37" s="18">
        <f>SUM(D37*E37)</f>
        <v>0</v>
      </c>
    </row>
    <row r="38" spans="2:6" ht="12.75">
      <c r="B38" s="21"/>
      <c r="C38" s="21"/>
      <c r="D38" s="21"/>
      <c r="E38" s="21"/>
      <c r="F38" s="21"/>
    </row>
    <row r="39" spans="1:6" ht="12.75">
      <c r="A39" s="11" t="s">
        <v>35</v>
      </c>
      <c r="B39" s="30" t="s">
        <v>31</v>
      </c>
      <c r="C39" s="86"/>
      <c r="D39" s="87"/>
      <c r="E39" s="87"/>
      <c r="F39" s="88"/>
    </row>
    <row r="40" spans="1:6" ht="12.75">
      <c r="A40" s="29" t="s">
        <v>32</v>
      </c>
      <c r="B40" s="31"/>
      <c r="C40" s="89"/>
      <c r="D40" s="27">
        <f>SUM(B40*6.2)</f>
        <v>0</v>
      </c>
      <c r="E40" s="18">
        <v>65</v>
      </c>
      <c r="F40" s="18">
        <f>SUM(D40*E40)</f>
        <v>0</v>
      </c>
    </row>
    <row r="41" spans="1:6" ht="12.75">
      <c r="A41" s="29" t="s">
        <v>33</v>
      </c>
      <c r="B41" s="31"/>
      <c r="C41" s="90"/>
      <c r="D41" s="27">
        <f>SUM(B41*6.2)</f>
        <v>0</v>
      </c>
      <c r="E41" s="18">
        <v>96</v>
      </c>
      <c r="F41" s="18">
        <f>SUM(D41*E41)</f>
        <v>0</v>
      </c>
    </row>
    <row r="42" spans="1:6" ht="12.75">
      <c r="A42" s="29"/>
      <c r="B42" s="31"/>
      <c r="C42" s="90"/>
      <c r="D42" s="27">
        <f>SUM(B42*6.2)</f>
        <v>0</v>
      </c>
      <c r="E42" s="45">
        <v>25</v>
      </c>
      <c r="F42" s="18">
        <f>SUM(D42*E42)</f>
        <v>0</v>
      </c>
    </row>
    <row r="43" spans="1:6" ht="12.75">
      <c r="A43" s="29" t="s">
        <v>34</v>
      </c>
      <c r="B43" s="31"/>
      <c r="C43" s="91"/>
      <c r="D43" s="27">
        <f>SUM(B43*6.2)</f>
        <v>0</v>
      </c>
      <c r="E43" s="18">
        <v>45</v>
      </c>
      <c r="F43" s="18">
        <f>SUM(D43*E43)</f>
        <v>0</v>
      </c>
    </row>
    <row r="44" spans="2:6" ht="12.75">
      <c r="B44" s="21"/>
      <c r="C44" s="21"/>
      <c r="D44" s="21"/>
      <c r="E44" s="21"/>
      <c r="F44" s="21"/>
    </row>
    <row r="45" spans="1:6" ht="12.75">
      <c r="A45" s="32"/>
      <c r="B45" s="33"/>
      <c r="C45" s="33"/>
      <c r="D45" s="10" t="s">
        <v>14</v>
      </c>
      <c r="E45" s="10" t="s">
        <v>36</v>
      </c>
      <c r="F45" s="10" t="s">
        <v>9</v>
      </c>
    </row>
    <row r="46" spans="1:6" ht="15.75">
      <c r="A46" s="92" t="s">
        <v>37</v>
      </c>
      <c r="B46" s="92"/>
      <c r="C46" s="92"/>
      <c r="D46" s="34">
        <f>SUM(D14+D25-D31+D34+D35+D36+D37)</f>
        <v>603</v>
      </c>
      <c r="E46" s="34">
        <f>SUM(F46/D46)</f>
        <v>55.831985903814264</v>
      </c>
      <c r="F46" s="34">
        <f>SUM(F14+F25-F31+F34+F35+F36+F37)</f>
        <v>33666.6875</v>
      </c>
    </row>
    <row r="47" spans="1:6" ht="15.75">
      <c r="A47" s="92" t="s">
        <v>38</v>
      </c>
      <c r="B47" s="92"/>
      <c r="C47" s="92"/>
      <c r="D47" s="34">
        <f>SUM(D14+D25-D31+D40+D41+D42+D43)</f>
        <v>603</v>
      </c>
      <c r="E47" s="34">
        <f>SUM(F47/D47)</f>
        <v>55.831985903814264</v>
      </c>
      <c r="F47" s="34">
        <f>SUM(F14+F25-F31+F40+F41+F42+F43)</f>
        <v>33666.6875</v>
      </c>
    </row>
    <row r="48" spans="2:6" ht="12.75">
      <c r="B48" s="21"/>
      <c r="C48" s="21"/>
      <c r="D48" s="21"/>
      <c r="E48" s="21"/>
      <c r="F48" s="21"/>
    </row>
    <row r="49" spans="1:6" ht="15.75">
      <c r="A49" s="92" t="s">
        <v>39</v>
      </c>
      <c r="B49" s="92"/>
      <c r="C49" s="92"/>
      <c r="D49" s="92"/>
      <c r="E49" s="34">
        <v>58.7</v>
      </c>
      <c r="F49" s="21"/>
    </row>
    <row r="50" spans="1:6" ht="15.75">
      <c r="A50" s="92" t="s">
        <v>40</v>
      </c>
      <c r="B50" s="92"/>
      <c r="C50" s="92"/>
      <c r="D50" s="92"/>
      <c r="E50" s="34">
        <v>63.5</v>
      </c>
      <c r="F50" s="21"/>
    </row>
    <row r="51" spans="2:6" ht="12.75">
      <c r="B51" s="21"/>
      <c r="C51" s="21"/>
      <c r="D51" s="21"/>
      <c r="E51" s="21"/>
      <c r="F51" s="21"/>
    </row>
    <row r="52" spans="1:6" ht="18">
      <c r="A52" s="95" t="s">
        <v>41</v>
      </c>
      <c r="B52" s="95"/>
      <c r="C52" s="36"/>
      <c r="D52" s="36"/>
      <c r="E52" s="95" t="s">
        <v>42</v>
      </c>
      <c r="F52" s="95"/>
    </row>
    <row r="53" spans="1:6" ht="18">
      <c r="A53" s="96"/>
      <c r="B53" s="96"/>
      <c r="C53" s="36"/>
      <c r="D53" s="36"/>
      <c r="E53" s="96"/>
      <c r="F53" s="96"/>
    </row>
  </sheetData>
  <mergeCells count="20">
    <mergeCell ref="A52:B52"/>
    <mergeCell ref="E52:F52"/>
    <mergeCell ref="A53:B53"/>
    <mergeCell ref="E53:F53"/>
    <mergeCell ref="A46:C46"/>
    <mergeCell ref="A47:C47"/>
    <mergeCell ref="A49:D49"/>
    <mergeCell ref="A50:D50"/>
    <mergeCell ref="C33:F33"/>
    <mergeCell ref="C34:C37"/>
    <mergeCell ref="C39:F39"/>
    <mergeCell ref="C40:C43"/>
    <mergeCell ref="A16:F16"/>
    <mergeCell ref="B17:C25"/>
    <mergeCell ref="A27:F27"/>
    <mergeCell ref="B28:C31"/>
    <mergeCell ref="A2:F2"/>
    <mergeCell ref="C4:D4"/>
    <mergeCell ref="B11:C11"/>
    <mergeCell ref="B14:C14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24">
      <selection activeCell="A1" sqref="A1:F1"/>
    </sheetView>
  </sheetViews>
  <sheetFormatPr defaultColWidth="9.140625" defaultRowHeight="12.75"/>
  <cols>
    <col min="1" max="1" width="16.7109375" style="0" customWidth="1"/>
    <col min="2" max="6" width="14.421875" style="21" customWidth="1"/>
  </cols>
  <sheetData>
    <row r="1" spans="1:6" s="1" customFormat="1" ht="26.25">
      <c r="A1" s="66" t="s">
        <v>0</v>
      </c>
      <c r="B1" s="66"/>
      <c r="C1" s="66"/>
      <c r="D1" s="66"/>
      <c r="E1" s="66"/>
      <c r="F1" s="66"/>
    </row>
    <row r="2" spans="1:6" s="3" customFormat="1" ht="12.75">
      <c r="A2" s="2"/>
      <c r="B2" s="2"/>
      <c r="C2" s="2"/>
      <c r="D2" s="2"/>
      <c r="E2" s="2"/>
      <c r="F2" s="2"/>
    </row>
    <row r="3" spans="1:6" s="3" customFormat="1" ht="12.75">
      <c r="A3" s="67" t="s">
        <v>1</v>
      </c>
      <c r="B3" s="67"/>
      <c r="C3" s="67"/>
      <c r="D3" s="67"/>
      <c r="E3" s="67"/>
      <c r="F3" s="67"/>
    </row>
    <row r="4" spans="1:6" s="3" customFormat="1" ht="12.75">
      <c r="A4" s="2"/>
      <c r="B4" s="2"/>
      <c r="C4" s="2"/>
      <c r="D4" s="2"/>
      <c r="E4" s="2"/>
      <c r="F4" s="2"/>
    </row>
    <row r="5" spans="1:6" s="1" customFormat="1" ht="18">
      <c r="A5" s="4" t="s">
        <v>2</v>
      </c>
      <c r="B5" s="5"/>
      <c r="C5" s="68" t="s">
        <v>3</v>
      </c>
      <c r="D5" s="69"/>
      <c r="E5" s="5" t="s">
        <v>4</v>
      </c>
      <c r="F5" s="6"/>
    </row>
    <row r="6" spans="2:6" s="7" customFormat="1" ht="12.75">
      <c r="B6" s="8"/>
      <c r="C6" s="8"/>
      <c r="D6" s="8"/>
      <c r="E6" s="8"/>
      <c r="F6" s="8"/>
    </row>
    <row r="7" spans="1:6" s="8" customFormat="1" ht="12.75">
      <c r="A7" s="9"/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</row>
    <row r="8" spans="1:6" s="7" customFormat="1" ht="12.75">
      <c r="A8" s="11" t="s">
        <v>10</v>
      </c>
      <c r="B8" s="12">
        <v>340</v>
      </c>
      <c r="C8" s="12"/>
      <c r="D8" s="13">
        <f>SUM(B8-C8)</f>
        <v>340</v>
      </c>
      <c r="E8" s="12">
        <v>51.7</v>
      </c>
      <c r="F8" s="13">
        <f>SUM(D8*E8)</f>
        <v>17578</v>
      </c>
    </row>
    <row r="9" spans="1:6" s="7" customFormat="1" ht="12.75">
      <c r="A9" s="11" t="s">
        <v>11</v>
      </c>
      <c r="B9" s="12">
        <v>345</v>
      </c>
      <c r="C9" s="12"/>
      <c r="D9" s="13">
        <f>SUM(B9-C9)</f>
        <v>345</v>
      </c>
      <c r="E9" s="12">
        <v>51.7</v>
      </c>
      <c r="F9" s="13">
        <f>SUM(D9*E9)</f>
        <v>17836.5</v>
      </c>
    </row>
    <row r="10" spans="1:6" s="7" customFormat="1" ht="12.75">
      <c r="A10" s="11" t="s">
        <v>12</v>
      </c>
      <c r="B10" s="12">
        <v>21</v>
      </c>
      <c r="C10" s="12"/>
      <c r="D10" s="13">
        <f>SUM(B10-C10)</f>
        <v>21</v>
      </c>
      <c r="E10" s="12">
        <v>221</v>
      </c>
      <c r="F10" s="13">
        <f>SUM(D10*E10)</f>
        <v>4641</v>
      </c>
    </row>
    <row r="11" spans="1:6" s="7" customFormat="1" ht="12.75">
      <c r="A11" s="11" t="s">
        <v>13</v>
      </c>
      <c r="B11" s="12"/>
      <c r="C11" s="12"/>
      <c r="D11" s="13">
        <f>SUM(B11-C11)</f>
        <v>0</v>
      </c>
      <c r="E11" s="12"/>
      <c r="F11" s="13">
        <f>SUM(D11*E11)</f>
        <v>0</v>
      </c>
    </row>
    <row r="12" spans="1:6" s="7" customFormat="1" ht="12.75">
      <c r="A12" s="11" t="s">
        <v>14</v>
      </c>
      <c r="B12" s="70"/>
      <c r="C12" s="71"/>
      <c r="D12" s="13">
        <f>SUM(D8:D11)</f>
        <v>706</v>
      </c>
      <c r="E12" s="14"/>
      <c r="F12" s="13">
        <f>SUM(F8:F11)</f>
        <v>40055.5</v>
      </c>
    </row>
    <row r="14" spans="1:6" s="3" customFormat="1" ht="12.75">
      <c r="A14" s="15"/>
      <c r="B14" s="16"/>
      <c r="C14" s="16"/>
      <c r="D14" s="10" t="s">
        <v>15</v>
      </c>
      <c r="E14" s="10" t="s">
        <v>8</v>
      </c>
      <c r="F14" s="10" t="s">
        <v>9</v>
      </c>
    </row>
    <row r="15" spans="1:6" ht="12.75">
      <c r="A15" s="17" t="s">
        <v>16</v>
      </c>
      <c r="B15" s="72"/>
      <c r="C15" s="73"/>
      <c r="D15" s="18">
        <f>D12</f>
        <v>706</v>
      </c>
      <c r="E15" s="19"/>
      <c r="F15" s="18">
        <f>F12</f>
        <v>40055.5</v>
      </c>
    </row>
    <row r="16" ht="12.75">
      <c r="A16" s="20"/>
    </row>
    <row r="17" spans="1:6" ht="12.75">
      <c r="A17" s="74" t="s">
        <v>17</v>
      </c>
      <c r="B17" s="75"/>
      <c r="C17" s="75"/>
      <c r="D17" s="75"/>
      <c r="E17" s="75"/>
      <c r="F17" s="76"/>
    </row>
    <row r="18" spans="1:6" ht="12.75">
      <c r="A18" s="22" t="s">
        <v>18</v>
      </c>
      <c r="B18" s="77"/>
      <c r="C18" s="78"/>
      <c r="D18" s="23"/>
      <c r="E18" s="24">
        <v>76</v>
      </c>
      <c r="F18" s="18">
        <f aca="true" t="shared" si="0" ref="F18:F25">SUM(D18*E18)</f>
        <v>0</v>
      </c>
    </row>
    <row r="19" spans="1:6" ht="12.75">
      <c r="A19" s="22" t="s">
        <v>19</v>
      </c>
      <c r="B19" s="79"/>
      <c r="C19" s="80"/>
      <c r="D19" s="23"/>
      <c r="E19" s="24">
        <v>76</v>
      </c>
      <c r="F19" s="18">
        <f t="shared" si="0"/>
        <v>0</v>
      </c>
    </row>
    <row r="20" spans="1:6" ht="12.75">
      <c r="A20" s="22" t="s">
        <v>20</v>
      </c>
      <c r="B20" s="79"/>
      <c r="C20" s="80"/>
      <c r="D20" s="23"/>
      <c r="E20" s="24">
        <v>27</v>
      </c>
      <c r="F20" s="18">
        <f t="shared" si="0"/>
        <v>0</v>
      </c>
    </row>
    <row r="21" spans="1:6" ht="12.75">
      <c r="A21" s="22" t="s">
        <v>21</v>
      </c>
      <c r="B21" s="79"/>
      <c r="C21" s="80"/>
      <c r="D21" s="23"/>
      <c r="E21" s="24">
        <v>92</v>
      </c>
      <c r="F21" s="18">
        <f t="shared" si="0"/>
        <v>0</v>
      </c>
    </row>
    <row r="22" spans="1:6" ht="12.75">
      <c r="A22" s="22"/>
      <c r="B22" s="79"/>
      <c r="C22" s="80"/>
      <c r="D22" s="23"/>
      <c r="E22" s="26">
        <v>8</v>
      </c>
      <c r="F22" s="18">
        <f t="shared" si="0"/>
        <v>0</v>
      </c>
    </row>
    <row r="23" spans="1:6" ht="12.75">
      <c r="A23" s="22"/>
      <c r="B23" s="79"/>
      <c r="C23" s="80"/>
      <c r="D23" s="23"/>
      <c r="E23" s="26">
        <v>67</v>
      </c>
      <c r="F23" s="18">
        <f t="shared" si="0"/>
        <v>0</v>
      </c>
    </row>
    <row r="24" spans="1:6" ht="12.75">
      <c r="A24" s="22"/>
      <c r="B24" s="79"/>
      <c r="C24" s="80"/>
      <c r="D24" s="23"/>
      <c r="E24" s="26">
        <v>18</v>
      </c>
      <c r="F24" s="18">
        <f t="shared" si="0"/>
        <v>0</v>
      </c>
    </row>
    <row r="25" spans="1:6" ht="12.75">
      <c r="A25" s="22"/>
      <c r="B25" s="79"/>
      <c r="C25" s="80"/>
      <c r="D25" s="23"/>
      <c r="E25" s="26"/>
      <c r="F25" s="18">
        <f t="shared" si="0"/>
        <v>0</v>
      </c>
    </row>
    <row r="26" spans="1:6" ht="12.75">
      <c r="A26" s="22" t="s">
        <v>25</v>
      </c>
      <c r="B26" s="81"/>
      <c r="C26" s="82"/>
      <c r="D26" s="27">
        <f>SUM(D18:D25)</f>
        <v>0</v>
      </c>
      <c r="E26" s="19"/>
      <c r="F26" s="18">
        <f>SUM(F18:F25)</f>
        <v>0</v>
      </c>
    </row>
    <row r="28" spans="1:6" ht="12.75">
      <c r="A28" s="83" t="s">
        <v>26</v>
      </c>
      <c r="B28" s="84"/>
      <c r="C28" s="84"/>
      <c r="D28" s="84"/>
      <c r="E28" s="84"/>
      <c r="F28" s="85"/>
    </row>
    <row r="29" spans="1:6" ht="12.75">
      <c r="A29" s="44"/>
      <c r="B29" s="77"/>
      <c r="C29" s="78"/>
      <c r="D29" s="23"/>
      <c r="E29" s="23">
        <v>221</v>
      </c>
      <c r="F29" s="18">
        <f>SUM(D29*E29)</f>
        <v>0</v>
      </c>
    </row>
    <row r="30" spans="1:6" ht="12.75">
      <c r="A30" s="44"/>
      <c r="B30" s="79"/>
      <c r="C30" s="80"/>
      <c r="D30" s="23"/>
      <c r="E30" s="23">
        <v>51.7</v>
      </c>
      <c r="F30" s="18">
        <f>SUM(D30*E30)</f>
        <v>0</v>
      </c>
    </row>
    <row r="31" spans="1:6" ht="12.75">
      <c r="A31" s="29"/>
      <c r="B31" s="79"/>
      <c r="C31" s="80"/>
      <c r="D31" s="23"/>
      <c r="E31" s="23">
        <v>45</v>
      </c>
      <c r="F31" s="18">
        <f>SUM(D31*E31)</f>
        <v>0</v>
      </c>
    </row>
    <row r="32" spans="1:6" ht="12.75">
      <c r="A32" s="29" t="s">
        <v>29</v>
      </c>
      <c r="B32" s="81"/>
      <c r="C32" s="82"/>
      <c r="D32" s="27">
        <f>SUM(D29:D31)</f>
        <v>0</v>
      </c>
      <c r="E32" s="19"/>
      <c r="F32" s="18">
        <f>SUM(F29:F31)</f>
        <v>0</v>
      </c>
    </row>
    <row r="34" spans="1:6" ht="12.75">
      <c r="A34" s="11" t="s">
        <v>30</v>
      </c>
      <c r="B34" s="30" t="s">
        <v>31</v>
      </c>
      <c r="C34" s="86"/>
      <c r="D34" s="87"/>
      <c r="E34" s="87"/>
      <c r="F34" s="88"/>
    </row>
    <row r="35" spans="1:6" ht="12.75">
      <c r="A35" s="29" t="s">
        <v>32</v>
      </c>
      <c r="B35" s="31"/>
      <c r="C35" s="89"/>
      <c r="D35" s="27">
        <f>SUM(B35*6.2)</f>
        <v>0</v>
      </c>
      <c r="E35" s="27">
        <v>65</v>
      </c>
      <c r="F35" s="18">
        <f>SUM(D35*E35)</f>
        <v>0</v>
      </c>
    </row>
    <row r="36" spans="1:6" ht="12.75">
      <c r="A36" s="29" t="s">
        <v>33</v>
      </c>
      <c r="B36" s="31"/>
      <c r="C36" s="90"/>
      <c r="D36" s="27">
        <f>SUM(B36*6.2)</f>
        <v>0</v>
      </c>
      <c r="E36" s="27">
        <v>96</v>
      </c>
      <c r="F36" s="18">
        <f>SUM(D36*E36)</f>
        <v>0</v>
      </c>
    </row>
    <row r="37" spans="1:6" ht="12.75">
      <c r="A37" s="29" t="s">
        <v>34</v>
      </c>
      <c r="B37" s="31"/>
      <c r="C37" s="91"/>
      <c r="D37" s="27">
        <f>SUM(B37*6.2)</f>
        <v>0</v>
      </c>
      <c r="E37" s="27">
        <v>45</v>
      </c>
      <c r="F37" s="18">
        <f>SUM(D37*E37)</f>
        <v>0</v>
      </c>
    </row>
    <row r="39" spans="1:6" ht="12.75">
      <c r="A39" s="11" t="s">
        <v>35</v>
      </c>
      <c r="B39" s="30" t="s">
        <v>31</v>
      </c>
      <c r="C39" s="86"/>
      <c r="D39" s="87"/>
      <c r="E39" s="87"/>
      <c r="F39" s="88"/>
    </row>
    <row r="40" spans="1:6" ht="12.75">
      <c r="A40" s="29" t="s">
        <v>32</v>
      </c>
      <c r="B40" s="31"/>
      <c r="C40" s="89"/>
      <c r="D40" s="27">
        <f>SUM(B40*6.2)</f>
        <v>0</v>
      </c>
      <c r="E40" s="18">
        <v>65</v>
      </c>
      <c r="F40" s="18">
        <f>SUM(D40*E40)</f>
        <v>0</v>
      </c>
    </row>
    <row r="41" spans="1:6" ht="12.75">
      <c r="A41" s="29" t="s">
        <v>33</v>
      </c>
      <c r="B41" s="31"/>
      <c r="C41" s="90"/>
      <c r="D41" s="27">
        <f>SUM(B41*6.2)</f>
        <v>0</v>
      </c>
      <c r="E41" s="18">
        <v>96</v>
      </c>
      <c r="F41" s="18">
        <f>SUM(D41*E41)</f>
        <v>0</v>
      </c>
    </row>
    <row r="42" spans="1:6" ht="12.75">
      <c r="A42" s="29" t="s">
        <v>34</v>
      </c>
      <c r="B42" s="31"/>
      <c r="C42" s="91"/>
      <c r="D42" s="27">
        <f>SUM(B42*6.2)</f>
        <v>0</v>
      </c>
      <c r="E42" s="18">
        <v>45</v>
      </c>
      <c r="F42" s="18">
        <f>SUM(D42*E42)</f>
        <v>0</v>
      </c>
    </row>
    <row r="44" spans="1:6" ht="12.75" customHeight="1">
      <c r="A44" s="32"/>
      <c r="B44" s="33"/>
      <c r="C44" s="33"/>
      <c r="D44" s="10" t="s">
        <v>14</v>
      </c>
      <c r="E44" s="10" t="s">
        <v>36</v>
      </c>
      <c r="F44" s="10" t="s">
        <v>9</v>
      </c>
    </row>
    <row r="45" spans="1:6" s="35" customFormat="1" ht="15.75">
      <c r="A45" s="92" t="s">
        <v>37</v>
      </c>
      <c r="B45" s="92"/>
      <c r="C45" s="92"/>
      <c r="D45" s="34">
        <f>SUM(D15+D26-D32+D35+D36+D37)</f>
        <v>706</v>
      </c>
      <c r="E45" s="34">
        <f>SUM(F45/D45)</f>
        <v>56.73583569405099</v>
      </c>
      <c r="F45" s="34">
        <f>SUM(F15+F26-F32+F35+F36+F37)</f>
        <v>40055.5</v>
      </c>
    </row>
    <row r="46" spans="1:6" s="35" customFormat="1" ht="15.75">
      <c r="A46" s="92" t="s">
        <v>38</v>
      </c>
      <c r="B46" s="92"/>
      <c r="C46" s="92"/>
      <c r="D46" s="34">
        <f>SUM(D15+D26-D32+D40+D41+D42)</f>
        <v>706</v>
      </c>
      <c r="E46" s="34">
        <f>SUM(F46/D46)</f>
        <v>56.73583569405099</v>
      </c>
      <c r="F46" s="34">
        <f>SUM(F15+F26-F32+F40+F41+F42)</f>
        <v>40055.5</v>
      </c>
    </row>
    <row r="48" spans="1:5" ht="15.75">
      <c r="A48" s="92" t="s">
        <v>39</v>
      </c>
      <c r="B48" s="92"/>
      <c r="C48" s="92"/>
      <c r="D48" s="92"/>
      <c r="E48" s="34">
        <v>58.7</v>
      </c>
    </row>
    <row r="49" spans="1:5" ht="15.75">
      <c r="A49" s="92" t="s">
        <v>40</v>
      </c>
      <c r="B49" s="92"/>
      <c r="C49" s="92"/>
      <c r="D49" s="92"/>
      <c r="E49" s="34">
        <v>63.5</v>
      </c>
    </row>
    <row r="51" spans="1:6" s="37" customFormat="1" ht="18">
      <c r="A51" s="95" t="s">
        <v>41</v>
      </c>
      <c r="B51" s="95"/>
      <c r="C51" s="36"/>
      <c r="D51" s="36"/>
      <c r="E51" s="95" t="s">
        <v>42</v>
      </c>
      <c r="F51" s="95"/>
    </row>
    <row r="52" spans="1:6" s="37" customFormat="1" ht="18">
      <c r="A52" s="96"/>
      <c r="B52" s="96"/>
      <c r="C52" s="36"/>
      <c r="D52" s="36"/>
      <c r="E52" s="96"/>
      <c r="F52" s="96"/>
    </row>
  </sheetData>
  <mergeCells count="21">
    <mergeCell ref="C34:F34"/>
    <mergeCell ref="B29:C32"/>
    <mergeCell ref="B18:C26"/>
    <mergeCell ref="B15:C15"/>
    <mergeCell ref="A1:F1"/>
    <mergeCell ref="A17:F17"/>
    <mergeCell ref="A28:F28"/>
    <mergeCell ref="B12:C12"/>
    <mergeCell ref="C5:D5"/>
    <mergeCell ref="A3:F3"/>
    <mergeCell ref="A51:B51"/>
    <mergeCell ref="A52:B52"/>
    <mergeCell ref="E52:F52"/>
    <mergeCell ref="E51:F51"/>
    <mergeCell ref="A49:D49"/>
    <mergeCell ref="C40:C42"/>
    <mergeCell ref="C35:C37"/>
    <mergeCell ref="A45:C45"/>
    <mergeCell ref="A46:C46"/>
    <mergeCell ref="A48:D48"/>
    <mergeCell ref="C39:F39"/>
  </mergeCells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24">
      <selection activeCell="B46" sqref="B46"/>
    </sheetView>
  </sheetViews>
  <sheetFormatPr defaultColWidth="9.140625" defaultRowHeight="12.75"/>
  <cols>
    <col min="1" max="1" width="16.140625" style="0" customWidth="1"/>
    <col min="2" max="2" width="18.28125" style="0" customWidth="1"/>
    <col min="3" max="3" width="14.57421875" style="0" customWidth="1"/>
    <col min="4" max="4" width="21.28125" style="0" customWidth="1"/>
    <col min="5" max="5" width="14.8515625" style="0" customWidth="1"/>
    <col min="6" max="6" width="18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67" t="s">
        <v>1</v>
      </c>
      <c r="B2" s="67"/>
      <c r="C2" s="67"/>
      <c r="D2" s="67"/>
      <c r="E2" s="67"/>
      <c r="F2" s="67"/>
    </row>
    <row r="3" spans="1:6" ht="12.75">
      <c r="A3" s="2"/>
      <c r="B3" s="2"/>
      <c r="C3" s="2"/>
      <c r="D3" s="2"/>
      <c r="E3" s="2"/>
      <c r="F3" s="2"/>
    </row>
    <row r="4" spans="1:6" ht="18">
      <c r="A4" s="4" t="s">
        <v>2</v>
      </c>
      <c r="B4" s="5"/>
      <c r="C4" s="68" t="s">
        <v>3</v>
      </c>
      <c r="D4" s="69"/>
      <c r="E4" s="5" t="s">
        <v>44</v>
      </c>
      <c r="F4" s="6"/>
    </row>
    <row r="5" spans="1:6" ht="12.75">
      <c r="A5" s="7"/>
      <c r="B5" s="8"/>
      <c r="C5" s="8"/>
      <c r="D5" s="8"/>
      <c r="E5" s="8"/>
      <c r="F5" s="8"/>
    </row>
    <row r="6" spans="1:6" ht="12.7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</row>
    <row r="7" spans="1:6" ht="12.75">
      <c r="A7" s="11" t="s">
        <v>10</v>
      </c>
      <c r="B7" s="12">
        <v>340</v>
      </c>
      <c r="C7" s="12"/>
      <c r="D7" s="13">
        <f>SUM(B7-C7)</f>
        <v>340</v>
      </c>
      <c r="E7" s="12">
        <v>51.7</v>
      </c>
      <c r="F7" s="13">
        <f>SUM(D7*E7)</f>
        <v>17578</v>
      </c>
    </row>
    <row r="8" spans="1:6" ht="12.75">
      <c r="A8" s="11" t="s">
        <v>11</v>
      </c>
      <c r="B8" s="12">
        <v>342</v>
      </c>
      <c r="C8" s="12"/>
      <c r="D8" s="13">
        <f>SUM(B8-C8)</f>
        <v>342</v>
      </c>
      <c r="E8" s="12">
        <v>51.7</v>
      </c>
      <c r="F8" s="13">
        <f>SUM(D8*E8)</f>
        <v>17681.4</v>
      </c>
    </row>
    <row r="9" spans="1:6" ht="12.75">
      <c r="A9" s="11" t="s">
        <v>12</v>
      </c>
      <c r="B9" s="12">
        <v>19</v>
      </c>
      <c r="C9" s="12"/>
      <c r="D9" s="13">
        <f>SUM(B9-C9)</f>
        <v>19</v>
      </c>
      <c r="E9" s="12">
        <v>221</v>
      </c>
      <c r="F9" s="13">
        <f>SUM(D9*E9)</f>
        <v>4199</v>
      </c>
    </row>
    <row r="10" spans="1:6" ht="12.75">
      <c r="A10" s="11" t="s">
        <v>13</v>
      </c>
      <c r="B10" s="12"/>
      <c r="C10" s="12"/>
      <c r="D10" s="13">
        <f>SUM(B10-C10)</f>
        <v>0</v>
      </c>
      <c r="E10" s="12"/>
      <c r="F10" s="13">
        <f>SUM(D10*E10)</f>
        <v>0</v>
      </c>
    </row>
    <row r="11" spans="1:6" ht="12.75">
      <c r="A11" s="11" t="s">
        <v>14</v>
      </c>
      <c r="B11" s="70"/>
      <c r="C11" s="71"/>
      <c r="D11" s="13">
        <f>SUM(D7:D10)</f>
        <v>701</v>
      </c>
      <c r="E11" s="14"/>
      <c r="F11" s="13">
        <f>SUM(F7:F10)</f>
        <v>39458.4</v>
      </c>
    </row>
    <row r="12" spans="2:6" ht="12.75">
      <c r="B12" s="21"/>
      <c r="C12" s="21"/>
      <c r="D12" s="21"/>
      <c r="E12" s="21"/>
      <c r="F12" s="21"/>
    </row>
    <row r="13" spans="1:6" ht="12.75">
      <c r="A13" s="15"/>
      <c r="B13" s="16"/>
      <c r="C13" s="16"/>
      <c r="D13" s="10" t="s">
        <v>15</v>
      </c>
      <c r="E13" s="10" t="s">
        <v>8</v>
      </c>
      <c r="F13" s="10" t="s">
        <v>9</v>
      </c>
    </row>
    <row r="14" spans="1:6" ht="12.75">
      <c r="A14" s="17" t="s">
        <v>16</v>
      </c>
      <c r="B14" s="72"/>
      <c r="C14" s="73"/>
      <c r="D14" s="18">
        <f>D11</f>
        <v>701</v>
      </c>
      <c r="E14" s="19"/>
      <c r="F14" s="18">
        <f>F11</f>
        <v>39458.4</v>
      </c>
    </row>
    <row r="15" spans="1:6" ht="12.75">
      <c r="A15" s="20"/>
      <c r="B15" s="21"/>
      <c r="C15" s="21"/>
      <c r="D15" s="21"/>
      <c r="E15" s="21"/>
      <c r="F15" s="21"/>
    </row>
    <row r="16" spans="1:6" ht="12.75">
      <c r="A16" s="74" t="s">
        <v>17</v>
      </c>
      <c r="B16" s="75"/>
      <c r="C16" s="75"/>
      <c r="D16" s="75"/>
      <c r="E16" s="75"/>
      <c r="F16" s="76"/>
    </row>
    <row r="17" spans="1:6" ht="12.75">
      <c r="A17" s="22" t="s">
        <v>18</v>
      </c>
      <c r="B17" s="77"/>
      <c r="C17" s="78"/>
      <c r="D17" s="23"/>
      <c r="E17" s="38">
        <v>79</v>
      </c>
      <c r="F17" s="18">
        <f aca="true" t="shared" si="0" ref="F17:F24">SUM(D17*E17)</f>
        <v>0</v>
      </c>
    </row>
    <row r="18" spans="1:6" ht="12.75">
      <c r="A18" s="22" t="s">
        <v>19</v>
      </c>
      <c r="B18" s="79"/>
      <c r="C18" s="80"/>
      <c r="D18" s="23"/>
      <c r="E18" s="38">
        <v>79</v>
      </c>
      <c r="F18" s="18">
        <f t="shared" si="0"/>
        <v>0</v>
      </c>
    </row>
    <row r="19" spans="1:6" ht="12.75">
      <c r="A19" s="22" t="s">
        <v>20</v>
      </c>
      <c r="B19" s="79"/>
      <c r="C19" s="80"/>
      <c r="D19" s="23"/>
      <c r="E19" s="24">
        <v>27</v>
      </c>
      <c r="F19" s="18">
        <f t="shared" si="0"/>
        <v>0</v>
      </c>
    </row>
    <row r="20" spans="1:6" ht="12.75">
      <c r="A20" s="22" t="s">
        <v>21</v>
      </c>
      <c r="B20" s="79"/>
      <c r="C20" s="80"/>
      <c r="D20" s="23"/>
      <c r="E20" s="24">
        <v>92</v>
      </c>
      <c r="F20" s="18">
        <f t="shared" si="0"/>
        <v>0</v>
      </c>
    </row>
    <row r="21" spans="1:6" ht="12.75">
      <c r="A21" s="22"/>
      <c r="B21" s="79"/>
      <c r="C21" s="80"/>
      <c r="D21" s="23"/>
      <c r="E21" s="26"/>
      <c r="F21" s="18">
        <f t="shared" si="0"/>
        <v>0</v>
      </c>
    </row>
    <row r="22" spans="1:6" ht="12.75">
      <c r="A22" s="25" t="s">
        <v>23</v>
      </c>
      <c r="B22" s="79"/>
      <c r="C22" s="80"/>
      <c r="D22" s="23">
        <v>40</v>
      </c>
      <c r="E22" s="26">
        <v>67</v>
      </c>
      <c r="F22" s="18">
        <f t="shared" si="0"/>
        <v>2680</v>
      </c>
    </row>
    <row r="23" spans="1:6" ht="12.75">
      <c r="A23" s="25" t="s">
        <v>24</v>
      </c>
      <c r="B23" s="79"/>
      <c r="C23" s="80"/>
      <c r="D23" s="23">
        <v>20</v>
      </c>
      <c r="E23" s="26">
        <v>18</v>
      </c>
      <c r="F23" s="18">
        <f t="shared" si="0"/>
        <v>360</v>
      </c>
    </row>
    <row r="24" spans="1:6" ht="12.75">
      <c r="A24" s="22"/>
      <c r="B24" s="79"/>
      <c r="C24" s="80"/>
      <c r="D24" s="23"/>
      <c r="E24" s="26"/>
      <c r="F24" s="18">
        <f t="shared" si="0"/>
        <v>0</v>
      </c>
    </row>
    <row r="25" spans="1:6" ht="12.75">
      <c r="A25" s="22" t="s">
        <v>25</v>
      </c>
      <c r="B25" s="81"/>
      <c r="C25" s="82"/>
      <c r="D25" s="27">
        <f>SUM(D17:D24)</f>
        <v>60</v>
      </c>
      <c r="E25" s="19"/>
      <c r="F25" s="18">
        <f>SUM(F17:F24)</f>
        <v>3040</v>
      </c>
    </row>
    <row r="26" spans="2:6" ht="12.75">
      <c r="B26" s="21"/>
      <c r="C26" s="21"/>
      <c r="D26" s="21"/>
      <c r="E26" s="21"/>
      <c r="F26" s="21"/>
    </row>
    <row r="27" spans="1:6" ht="12.75">
      <c r="A27" s="83" t="s">
        <v>26</v>
      </c>
      <c r="B27" s="84"/>
      <c r="C27" s="84"/>
      <c r="D27" s="84"/>
      <c r="E27" s="84"/>
      <c r="F27" s="85"/>
    </row>
    <row r="28" spans="1:6" ht="12.75">
      <c r="A28" s="28" t="s">
        <v>12</v>
      </c>
      <c r="B28" s="77"/>
      <c r="C28" s="78"/>
      <c r="D28" s="23">
        <v>3</v>
      </c>
      <c r="E28" s="23">
        <v>221</v>
      </c>
      <c r="F28" s="18">
        <f>SUM(D28*E28)</f>
        <v>663</v>
      </c>
    </row>
    <row r="29" spans="1:6" ht="12.75">
      <c r="A29" s="28" t="s">
        <v>27</v>
      </c>
      <c r="B29" s="79"/>
      <c r="C29" s="80"/>
      <c r="D29" s="23">
        <v>31</v>
      </c>
      <c r="E29" s="23">
        <v>51.7</v>
      </c>
      <c r="F29" s="18">
        <f>SUM(D29*E29)</f>
        <v>1602.7</v>
      </c>
    </row>
    <row r="30" spans="1:6" ht="12.75">
      <c r="A30" s="28" t="s">
        <v>28</v>
      </c>
      <c r="B30" s="79"/>
      <c r="C30" s="80"/>
      <c r="D30" s="23">
        <v>10</v>
      </c>
      <c r="E30" s="23">
        <v>45</v>
      </c>
      <c r="F30" s="18">
        <f>SUM(D30*E30)</f>
        <v>450</v>
      </c>
    </row>
    <row r="31" spans="1:6" ht="12.75">
      <c r="A31" s="29" t="s">
        <v>29</v>
      </c>
      <c r="B31" s="81"/>
      <c r="C31" s="82"/>
      <c r="D31" s="27">
        <f>SUM(D28:D30)</f>
        <v>44</v>
      </c>
      <c r="E31" s="19"/>
      <c r="F31" s="18">
        <f>SUM(F28:F30)</f>
        <v>2715.7</v>
      </c>
    </row>
    <row r="32" spans="2:6" ht="12.75">
      <c r="B32" s="21"/>
      <c r="C32" s="21"/>
      <c r="D32" s="21"/>
      <c r="E32" s="21"/>
      <c r="F32" s="21"/>
    </row>
    <row r="33" spans="1:6" ht="12.75">
      <c r="A33" s="11" t="s">
        <v>30</v>
      </c>
      <c r="B33" s="30" t="s">
        <v>31</v>
      </c>
      <c r="C33" s="86"/>
      <c r="D33" s="87"/>
      <c r="E33" s="87"/>
      <c r="F33" s="88"/>
    </row>
    <row r="34" spans="1:6" ht="12.75">
      <c r="A34" s="29" t="s">
        <v>32</v>
      </c>
      <c r="B34" s="31"/>
      <c r="C34" s="89"/>
      <c r="D34" s="27">
        <f>SUM(B34*6.2)</f>
        <v>0</v>
      </c>
      <c r="E34" s="39">
        <v>66.5</v>
      </c>
      <c r="F34" s="18">
        <f>SUM(D34*E34)</f>
        <v>0</v>
      </c>
    </row>
    <row r="35" spans="1:6" ht="12.75">
      <c r="A35" s="29" t="s">
        <v>33</v>
      </c>
      <c r="B35" s="31"/>
      <c r="C35" s="90"/>
      <c r="D35" s="27">
        <f>SUM(B35*6.2)</f>
        <v>0</v>
      </c>
      <c r="E35" s="27">
        <v>96</v>
      </c>
      <c r="F35" s="18">
        <f>SUM(D35*E35)</f>
        <v>0</v>
      </c>
    </row>
    <row r="36" spans="1:6" ht="12.75">
      <c r="A36" s="29" t="s">
        <v>34</v>
      </c>
      <c r="B36" s="31"/>
      <c r="C36" s="91"/>
      <c r="D36" s="27">
        <f>SUM(B36*6.2)</f>
        <v>0</v>
      </c>
      <c r="E36" s="27">
        <v>45</v>
      </c>
      <c r="F36" s="18">
        <f>SUM(D36*E36)</f>
        <v>0</v>
      </c>
    </row>
    <row r="37" spans="2:6" ht="12.75">
      <c r="B37" s="21"/>
      <c r="C37" s="21"/>
      <c r="D37" s="21"/>
      <c r="E37" s="21"/>
      <c r="F37" s="21"/>
    </row>
    <row r="38" spans="1:6" ht="12.75">
      <c r="A38" s="11" t="s">
        <v>35</v>
      </c>
      <c r="B38" s="30" t="s">
        <v>31</v>
      </c>
      <c r="C38" s="86"/>
      <c r="D38" s="87"/>
      <c r="E38" s="87"/>
      <c r="F38" s="88"/>
    </row>
    <row r="39" spans="1:6" ht="12.75">
      <c r="A39" s="29" t="s">
        <v>32</v>
      </c>
      <c r="B39" s="31"/>
      <c r="C39" s="89"/>
      <c r="D39" s="27">
        <f>SUM(B39*6.2)</f>
        <v>0</v>
      </c>
      <c r="E39" s="39">
        <v>66.5</v>
      </c>
      <c r="F39" s="18">
        <f>SUM(D39*E39)</f>
        <v>0</v>
      </c>
    </row>
    <row r="40" spans="1:6" ht="12.75">
      <c r="A40" s="29" t="s">
        <v>33</v>
      </c>
      <c r="B40" s="31"/>
      <c r="C40" s="90"/>
      <c r="D40" s="27">
        <f>SUM(B40*6.2)</f>
        <v>0</v>
      </c>
      <c r="E40" s="18">
        <v>96</v>
      </c>
      <c r="F40" s="18">
        <f>SUM(D40*E40)</f>
        <v>0</v>
      </c>
    </row>
    <row r="41" spans="1:6" ht="12.75">
      <c r="A41" s="29" t="s">
        <v>34</v>
      </c>
      <c r="B41" s="31"/>
      <c r="C41" s="91"/>
      <c r="D41" s="27">
        <f>SUM(B41*6.2)</f>
        <v>0</v>
      </c>
      <c r="E41" s="18">
        <v>45</v>
      </c>
      <c r="F41" s="18">
        <f>SUM(D41*E41)</f>
        <v>0</v>
      </c>
    </row>
    <row r="42" spans="2:6" ht="12.75">
      <c r="B42" s="21"/>
      <c r="C42" s="21"/>
      <c r="D42" s="21"/>
      <c r="E42" s="21"/>
      <c r="F42" s="21"/>
    </row>
    <row r="43" spans="1:6" ht="12.75">
      <c r="A43" s="32"/>
      <c r="B43" s="33"/>
      <c r="C43" s="33"/>
      <c r="D43" s="10" t="s">
        <v>14</v>
      </c>
      <c r="E43" s="10" t="s">
        <v>36</v>
      </c>
      <c r="F43" s="10" t="s">
        <v>9</v>
      </c>
    </row>
    <row r="44" spans="1:6" ht="15.75">
      <c r="A44" s="92" t="s">
        <v>37</v>
      </c>
      <c r="B44" s="92"/>
      <c r="C44" s="92"/>
      <c r="D44" s="34">
        <f>SUM(D14+D25-D31+D34+D35+D36)</f>
        <v>717</v>
      </c>
      <c r="E44" s="34">
        <f>SUM(F44/D44)</f>
        <v>55.48493723849373</v>
      </c>
      <c r="F44" s="34">
        <f>SUM(F14+F25-F31+F34+F35+F36)</f>
        <v>39782.700000000004</v>
      </c>
    </row>
    <row r="45" spans="1:6" ht="15.75">
      <c r="A45" s="92" t="s">
        <v>38</v>
      </c>
      <c r="B45" s="92"/>
      <c r="C45" s="92"/>
      <c r="D45" s="34">
        <f>SUM(D14+D25-D31+D39+D40+D41)</f>
        <v>717</v>
      </c>
      <c r="E45" s="34">
        <f>SUM(F45/D45)</f>
        <v>55.48493723849373</v>
      </c>
      <c r="F45" s="34">
        <f>SUM(F14+F25-F31+F39+F40+F41)</f>
        <v>39782.700000000004</v>
      </c>
    </row>
    <row r="46" spans="2:6" ht="12.75">
      <c r="B46" s="21"/>
      <c r="C46" s="21"/>
      <c r="D46" s="21"/>
      <c r="E46" s="21"/>
      <c r="F46" s="21"/>
    </row>
    <row r="47" spans="1:6" ht="15.75">
      <c r="A47" s="92" t="s">
        <v>39</v>
      </c>
      <c r="B47" s="92"/>
      <c r="C47" s="92"/>
      <c r="D47" s="92"/>
      <c r="E47" s="34">
        <v>58.7</v>
      </c>
      <c r="F47" s="21"/>
    </row>
    <row r="48" spans="1:6" ht="15.75">
      <c r="A48" s="92" t="s">
        <v>40</v>
      </c>
      <c r="B48" s="92"/>
      <c r="C48" s="92"/>
      <c r="D48" s="92"/>
      <c r="E48" s="34">
        <v>63.5</v>
      </c>
      <c r="F48" s="21"/>
    </row>
    <row r="49" spans="2:6" ht="12.75">
      <c r="B49" s="21"/>
      <c r="C49" s="21"/>
      <c r="D49" s="21"/>
      <c r="E49" s="21"/>
      <c r="F49" s="21"/>
    </row>
    <row r="50" spans="1:6" ht="18">
      <c r="A50" s="95" t="s">
        <v>41</v>
      </c>
      <c r="B50" s="95"/>
      <c r="C50" s="36"/>
      <c r="D50" s="36"/>
      <c r="E50" s="95" t="s">
        <v>42</v>
      </c>
      <c r="F50" s="95"/>
    </row>
    <row r="51" spans="1:6" ht="18">
      <c r="A51" s="96"/>
      <c r="B51" s="96"/>
      <c r="C51" s="36"/>
      <c r="D51" s="36"/>
      <c r="E51" s="96"/>
      <c r="F51" s="96"/>
    </row>
    <row r="53" spans="1:6" ht="15.75">
      <c r="A53" s="97" t="s">
        <v>46</v>
      </c>
      <c r="B53" s="97"/>
      <c r="C53" s="97"/>
      <c r="D53" s="97"/>
      <c r="E53" s="97"/>
      <c r="F53" s="97"/>
    </row>
    <row r="54" spans="1:6" ht="15.75">
      <c r="A54" s="97" t="s">
        <v>47</v>
      </c>
      <c r="B54" s="97"/>
      <c r="C54" s="97"/>
      <c r="D54" s="97"/>
      <c r="E54" s="97"/>
      <c r="F54" s="97"/>
    </row>
    <row r="55" spans="1:6" ht="15.75">
      <c r="A55" s="97" t="s">
        <v>48</v>
      </c>
      <c r="B55" s="97"/>
      <c r="C55" s="97"/>
      <c r="D55" s="97"/>
      <c r="E55" s="97"/>
      <c r="F55" s="97"/>
    </row>
  </sheetData>
  <mergeCells count="23">
    <mergeCell ref="A53:F53"/>
    <mergeCell ref="A54:F54"/>
    <mergeCell ref="A55:F55"/>
    <mergeCell ref="A50:B50"/>
    <mergeCell ref="E50:F50"/>
    <mergeCell ref="A51:B51"/>
    <mergeCell ref="E51:F51"/>
    <mergeCell ref="A44:C44"/>
    <mergeCell ref="A45:C45"/>
    <mergeCell ref="A47:D47"/>
    <mergeCell ref="A48:D48"/>
    <mergeCell ref="C33:F33"/>
    <mergeCell ref="C34:C36"/>
    <mergeCell ref="C38:F38"/>
    <mergeCell ref="C39:C41"/>
    <mergeCell ref="A16:F16"/>
    <mergeCell ref="B17:C25"/>
    <mergeCell ref="A27:F27"/>
    <mergeCell ref="B28:C31"/>
    <mergeCell ref="A2:F2"/>
    <mergeCell ref="C4:D4"/>
    <mergeCell ref="B11:C11"/>
    <mergeCell ref="B14:C1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25">
      <selection activeCell="B42" sqref="B42"/>
    </sheetView>
  </sheetViews>
  <sheetFormatPr defaultColWidth="9.140625" defaultRowHeight="12.75"/>
  <cols>
    <col min="1" max="1" width="17.28125" style="0" customWidth="1"/>
    <col min="2" max="2" width="17.140625" style="0" customWidth="1"/>
    <col min="3" max="3" width="16.57421875" style="0" customWidth="1"/>
    <col min="4" max="4" width="17.00390625" style="0" customWidth="1"/>
    <col min="5" max="5" width="15.00390625" style="0" customWidth="1"/>
    <col min="6" max="6" width="16.140625" style="0" customWidth="1"/>
    <col min="8" max="8" width="13.421875" style="0" customWidth="1"/>
  </cols>
  <sheetData>
    <row r="1" spans="1:6" ht="26.25">
      <c r="A1" s="66" t="s">
        <v>0</v>
      </c>
      <c r="B1" s="66"/>
      <c r="C1" s="66"/>
      <c r="D1" s="66"/>
      <c r="E1" s="66"/>
      <c r="F1" s="66"/>
    </row>
    <row r="2" spans="1:6" ht="12.75">
      <c r="A2" s="41" t="s">
        <v>45</v>
      </c>
      <c r="B2" s="40"/>
      <c r="C2" s="2"/>
      <c r="D2" s="2"/>
      <c r="E2" s="2"/>
      <c r="F2" s="2"/>
    </row>
    <row r="3" spans="1:6" ht="12.75">
      <c r="A3" s="67" t="s">
        <v>1</v>
      </c>
      <c r="B3" s="67"/>
      <c r="C3" s="67"/>
      <c r="D3" s="67"/>
      <c r="E3" s="67"/>
      <c r="F3" s="67"/>
    </row>
    <row r="4" spans="1:6" ht="12.75">
      <c r="A4" s="2"/>
      <c r="B4" s="2"/>
      <c r="C4" s="2"/>
      <c r="D4" s="2"/>
      <c r="E4" s="2"/>
      <c r="F4" s="2"/>
    </row>
    <row r="5" spans="1:6" ht="18">
      <c r="A5" s="4" t="s">
        <v>2</v>
      </c>
      <c r="B5" s="5"/>
      <c r="C5" s="68" t="s">
        <v>3</v>
      </c>
      <c r="D5" s="69"/>
      <c r="E5" s="42" t="s">
        <v>44</v>
      </c>
      <c r="F5" s="43"/>
    </row>
    <row r="6" spans="1:6" ht="12.75">
      <c r="A6" s="7"/>
      <c r="B6" s="8"/>
      <c r="C6" s="8"/>
      <c r="D6" s="8"/>
      <c r="E6" s="8"/>
      <c r="F6" s="8"/>
    </row>
    <row r="7" spans="1:6" ht="12.75">
      <c r="A7" s="9"/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</row>
    <row r="8" spans="1:6" ht="12.75">
      <c r="A8" s="11" t="s">
        <v>10</v>
      </c>
      <c r="B8" s="12">
        <v>340</v>
      </c>
      <c r="C8" s="12"/>
      <c r="D8" s="13">
        <f>SUM(B8-C8)</f>
        <v>340</v>
      </c>
      <c r="E8" s="12">
        <v>51.7</v>
      </c>
      <c r="F8" s="13">
        <f>SUM(D8*E8)</f>
        <v>17578</v>
      </c>
    </row>
    <row r="9" spans="1:6" ht="12.75">
      <c r="A9" s="11" t="s">
        <v>11</v>
      </c>
      <c r="B9" s="12">
        <v>340</v>
      </c>
      <c r="C9" s="12"/>
      <c r="D9" s="13">
        <f>SUM(B9-C9)</f>
        <v>340</v>
      </c>
      <c r="E9" s="12">
        <v>51.7</v>
      </c>
      <c r="F9" s="13">
        <f>SUM(D9*E9)</f>
        <v>17578</v>
      </c>
    </row>
    <row r="10" spans="1:6" ht="12.75">
      <c r="A10" s="11" t="s">
        <v>12</v>
      </c>
      <c r="B10" s="12">
        <v>19</v>
      </c>
      <c r="C10" s="12"/>
      <c r="D10" s="13">
        <f>SUM(B10-C10)</f>
        <v>19</v>
      </c>
      <c r="E10" s="12">
        <v>221</v>
      </c>
      <c r="F10" s="13">
        <f>SUM(D10*E10)</f>
        <v>4199</v>
      </c>
    </row>
    <row r="11" spans="1:6" ht="12.75">
      <c r="A11" s="11" t="s">
        <v>13</v>
      </c>
      <c r="B11" s="12"/>
      <c r="C11" s="12"/>
      <c r="D11" s="13">
        <f>SUM(B11-C11)</f>
        <v>0</v>
      </c>
      <c r="E11" s="12"/>
      <c r="F11" s="13">
        <f>SUM(D11*E11)</f>
        <v>0</v>
      </c>
    </row>
    <row r="12" spans="1:6" ht="12.75">
      <c r="A12" s="11" t="s">
        <v>14</v>
      </c>
      <c r="B12" s="70"/>
      <c r="C12" s="71"/>
      <c r="D12" s="13">
        <f>SUM(D8:D11)</f>
        <v>699</v>
      </c>
      <c r="E12" s="14"/>
      <c r="F12" s="13">
        <f>SUM(F8:F11)</f>
        <v>39355</v>
      </c>
    </row>
    <row r="13" spans="2:6" ht="12.75">
      <c r="B13" s="21"/>
      <c r="C13" s="21"/>
      <c r="D13" s="21"/>
      <c r="E13" s="21"/>
      <c r="F13" s="21"/>
    </row>
    <row r="14" spans="1:6" ht="12.75">
      <c r="A14" s="15"/>
      <c r="B14" s="16"/>
      <c r="C14" s="16"/>
      <c r="D14" s="10" t="s">
        <v>15</v>
      </c>
      <c r="E14" s="10" t="s">
        <v>8</v>
      </c>
      <c r="F14" s="10" t="s">
        <v>9</v>
      </c>
    </row>
    <row r="15" spans="1:6" ht="12.75">
      <c r="A15" s="17" t="s">
        <v>16</v>
      </c>
      <c r="B15" s="72"/>
      <c r="C15" s="73"/>
      <c r="D15" s="18">
        <f>D12</f>
        <v>699</v>
      </c>
      <c r="E15" s="19"/>
      <c r="F15" s="18">
        <f>F12</f>
        <v>39355</v>
      </c>
    </row>
    <row r="16" spans="1:6" ht="12.75">
      <c r="A16" s="20"/>
      <c r="B16" s="21"/>
      <c r="C16" s="21"/>
      <c r="D16" s="21"/>
      <c r="E16" s="21"/>
      <c r="F16" s="21"/>
    </row>
    <row r="17" spans="1:6" ht="12.75">
      <c r="A17" s="74" t="s">
        <v>17</v>
      </c>
      <c r="B17" s="75"/>
      <c r="C17" s="75"/>
      <c r="D17" s="75"/>
      <c r="E17" s="75"/>
      <c r="F17" s="76"/>
    </row>
    <row r="18" spans="1:6" ht="12.75">
      <c r="A18" s="22" t="s">
        <v>18</v>
      </c>
      <c r="B18" s="77"/>
      <c r="C18" s="78"/>
      <c r="D18" s="23">
        <v>190</v>
      </c>
      <c r="E18" s="38">
        <v>79</v>
      </c>
      <c r="F18" s="18">
        <f aca="true" t="shared" si="0" ref="F18:F25">SUM(D18*E18)</f>
        <v>15010</v>
      </c>
    </row>
    <row r="19" spans="1:6" ht="12.75">
      <c r="A19" s="22" t="s">
        <v>19</v>
      </c>
      <c r="B19" s="79"/>
      <c r="C19" s="80"/>
      <c r="D19" s="23"/>
      <c r="E19" s="38">
        <v>79</v>
      </c>
      <c r="F19" s="18">
        <f t="shared" si="0"/>
        <v>0</v>
      </c>
    </row>
    <row r="20" spans="1:6" ht="12.75">
      <c r="A20" s="22" t="s">
        <v>20</v>
      </c>
      <c r="B20" s="79"/>
      <c r="C20" s="80"/>
      <c r="D20" s="23"/>
      <c r="E20" s="24">
        <v>27</v>
      </c>
      <c r="F20" s="18">
        <f t="shared" si="0"/>
        <v>0</v>
      </c>
    </row>
    <row r="21" spans="1:6" ht="12.75">
      <c r="A21" s="22" t="s">
        <v>21</v>
      </c>
      <c r="B21" s="79"/>
      <c r="C21" s="80"/>
      <c r="D21" s="23"/>
      <c r="E21" s="24">
        <v>92</v>
      </c>
      <c r="F21" s="18">
        <f t="shared" si="0"/>
        <v>0</v>
      </c>
    </row>
    <row r="22" spans="1:6" ht="12.75">
      <c r="A22" s="25" t="s">
        <v>22</v>
      </c>
      <c r="B22" s="79"/>
      <c r="C22" s="80"/>
      <c r="D22" s="23">
        <v>50</v>
      </c>
      <c r="E22" s="26">
        <v>8</v>
      </c>
      <c r="F22" s="18">
        <f t="shared" si="0"/>
        <v>400</v>
      </c>
    </row>
    <row r="23" spans="1:6" ht="12.75">
      <c r="A23" s="25" t="s">
        <v>23</v>
      </c>
      <c r="B23" s="79"/>
      <c r="C23" s="80"/>
      <c r="D23" s="23">
        <v>40</v>
      </c>
      <c r="E23" s="26">
        <v>67</v>
      </c>
      <c r="F23" s="18">
        <f t="shared" si="0"/>
        <v>2680</v>
      </c>
    </row>
    <row r="24" spans="1:6" ht="12.75">
      <c r="A24" s="25" t="s">
        <v>24</v>
      </c>
      <c r="B24" s="79"/>
      <c r="C24" s="80"/>
      <c r="D24" s="23">
        <v>20</v>
      </c>
      <c r="E24" s="26">
        <v>18</v>
      </c>
      <c r="F24" s="18">
        <f t="shared" si="0"/>
        <v>360</v>
      </c>
    </row>
    <row r="25" spans="1:6" ht="12.75">
      <c r="A25" s="22"/>
      <c r="B25" s="79"/>
      <c r="C25" s="80"/>
      <c r="D25" s="23"/>
      <c r="E25" s="26"/>
      <c r="F25" s="18">
        <f t="shared" si="0"/>
        <v>0</v>
      </c>
    </row>
    <row r="26" spans="1:6" ht="12.75">
      <c r="A26" s="22" t="s">
        <v>25</v>
      </c>
      <c r="B26" s="81"/>
      <c r="C26" s="82"/>
      <c r="D26" s="27">
        <f>SUM(D18:D25)</f>
        <v>300</v>
      </c>
      <c r="E26" s="19"/>
      <c r="F26" s="18">
        <f>SUM(F18:F25)</f>
        <v>18450</v>
      </c>
    </row>
    <row r="27" spans="2:6" ht="12.75">
      <c r="B27" s="21"/>
      <c r="C27" s="21"/>
      <c r="D27" s="21"/>
      <c r="E27" s="21"/>
      <c r="F27" s="21"/>
    </row>
    <row r="28" spans="1:6" ht="12.75">
      <c r="A28" s="83" t="s">
        <v>26</v>
      </c>
      <c r="B28" s="84"/>
      <c r="C28" s="84"/>
      <c r="D28" s="84"/>
      <c r="E28" s="84"/>
      <c r="F28" s="85"/>
    </row>
    <row r="29" spans="1:6" ht="12.75">
      <c r="A29" s="28" t="s">
        <v>12</v>
      </c>
      <c r="B29" s="77"/>
      <c r="C29" s="78"/>
      <c r="D29" s="23">
        <v>3</v>
      </c>
      <c r="E29" s="23">
        <v>221</v>
      </c>
      <c r="F29" s="18">
        <f>SUM(D29*E29)</f>
        <v>663</v>
      </c>
    </row>
    <row r="30" spans="1:6" ht="12.75">
      <c r="A30" s="28" t="s">
        <v>27</v>
      </c>
      <c r="B30" s="79"/>
      <c r="C30" s="80"/>
      <c r="D30" s="23">
        <v>31</v>
      </c>
      <c r="E30" s="23">
        <v>51.7</v>
      </c>
      <c r="F30" s="18">
        <f>SUM(D30*E30)</f>
        <v>1602.7</v>
      </c>
    </row>
    <row r="31" spans="1:6" ht="12.75">
      <c r="A31" s="28" t="s">
        <v>28</v>
      </c>
      <c r="B31" s="79"/>
      <c r="C31" s="80"/>
      <c r="D31" s="23">
        <v>10</v>
      </c>
      <c r="E31" s="23">
        <v>45</v>
      </c>
      <c r="F31" s="18">
        <f>SUM(D31*E31)</f>
        <v>450</v>
      </c>
    </row>
    <row r="32" spans="1:6" ht="12.75">
      <c r="A32" s="29" t="s">
        <v>29</v>
      </c>
      <c r="B32" s="81"/>
      <c r="C32" s="82"/>
      <c r="D32" s="27">
        <f>SUM(D29:D31)</f>
        <v>44</v>
      </c>
      <c r="E32" s="19"/>
      <c r="F32" s="18">
        <f>SUM(F29:F31)</f>
        <v>2715.7</v>
      </c>
    </row>
    <row r="33" spans="2:6" ht="12.75">
      <c r="B33" s="21"/>
      <c r="C33" s="21"/>
      <c r="D33" s="21"/>
      <c r="E33" s="21"/>
      <c r="F33" s="21"/>
    </row>
    <row r="34" spans="1:6" ht="12.75">
      <c r="A34" s="11" t="s">
        <v>30</v>
      </c>
      <c r="B34" s="30" t="s">
        <v>31</v>
      </c>
      <c r="C34" s="86"/>
      <c r="D34" s="87"/>
      <c r="E34" s="87"/>
      <c r="F34" s="88"/>
    </row>
    <row r="35" spans="1:6" ht="12.75">
      <c r="A35" s="29" t="s">
        <v>32</v>
      </c>
      <c r="B35" s="31">
        <v>15</v>
      </c>
      <c r="C35" s="89"/>
      <c r="D35" s="27">
        <f>SUM(B35*6.2)</f>
        <v>93</v>
      </c>
      <c r="E35" s="39">
        <v>66.5</v>
      </c>
      <c r="F35" s="18">
        <f>SUM(D35*E35)</f>
        <v>6184.5</v>
      </c>
    </row>
    <row r="36" spans="1:6" ht="12.75">
      <c r="A36" s="29" t="s">
        <v>33</v>
      </c>
      <c r="B36" s="31">
        <v>4</v>
      </c>
      <c r="C36" s="90"/>
      <c r="D36" s="27">
        <f>SUM(B36*6.2)</f>
        <v>24.8</v>
      </c>
      <c r="E36" s="27">
        <v>96</v>
      </c>
      <c r="F36" s="18">
        <f>SUM(D36*E36)</f>
        <v>2380.8</v>
      </c>
    </row>
    <row r="37" spans="1:6" ht="12.75">
      <c r="A37" s="29" t="s">
        <v>34</v>
      </c>
      <c r="B37" s="31">
        <v>0</v>
      </c>
      <c r="C37" s="91"/>
      <c r="D37" s="27">
        <f>SUM(B37*6.2)</f>
        <v>0</v>
      </c>
      <c r="E37" s="27">
        <v>45</v>
      </c>
      <c r="F37" s="18">
        <f>SUM(D37*E37)</f>
        <v>0</v>
      </c>
    </row>
    <row r="38" spans="2:6" ht="12.75">
      <c r="B38" s="21"/>
      <c r="C38" s="21"/>
      <c r="D38" s="21"/>
      <c r="E38" s="21"/>
      <c r="F38" s="21"/>
    </row>
    <row r="39" spans="1:6" ht="12.75">
      <c r="A39" s="11" t="s">
        <v>35</v>
      </c>
      <c r="B39" s="30" t="s">
        <v>31</v>
      </c>
      <c r="C39" s="86"/>
      <c r="D39" s="87"/>
      <c r="E39" s="87"/>
      <c r="F39" s="88"/>
    </row>
    <row r="40" spans="1:6" ht="12.75">
      <c r="A40" s="29" t="s">
        <v>32</v>
      </c>
      <c r="B40" s="31">
        <v>0</v>
      </c>
      <c r="C40" s="89"/>
      <c r="D40" s="27">
        <f>SUM(B40*6.2)</f>
        <v>0</v>
      </c>
      <c r="E40" s="39">
        <v>66.5</v>
      </c>
      <c r="F40" s="18">
        <f>SUM(D40*E40)</f>
        <v>0</v>
      </c>
    </row>
    <row r="41" spans="1:6" ht="12.75">
      <c r="A41" s="29" t="s">
        <v>33</v>
      </c>
      <c r="B41" s="31">
        <v>1</v>
      </c>
      <c r="C41" s="90"/>
      <c r="D41" s="27">
        <f>SUM(B41*6.2)</f>
        <v>6.2</v>
      </c>
      <c r="E41" s="18">
        <v>96</v>
      </c>
      <c r="F41" s="18">
        <f>SUM(D41*E41)</f>
        <v>595.2</v>
      </c>
    </row>
    <row r="42" spans="1:6" ht="12.75">
      <c r="A42" s="29" t="s">
        <v>34</v>
      </c>
      <c r="B42" s="31">
        <v>0</v>
      </c>
      <c r="C42" s="91"/>
      <c r="D42" s="27">
        <f>SUM(B42*6.2)</f>
        <v>0</v>
      </c>
      <c r="E42" s="18">
        <v>45</v>
      </c>
      <c r="F42" s="18">
        <f>SUM(D42*E42)</f>
        <v>0</v>
      </c>
    </row>
    <row r="43" spans="2:9" ht="12.75">
      <c r="B43" s="21"/>
      <c r="C43" s="21"/>
      <c r="D43" s="21"/>
      <c r="E43" s="21"/>
      <c r="F43" s="21"/>
      <c r="H43" t="s">
        <v>58</v>
      </c>
      <c r="I43" s="47">
        <f>SUM(E45-E46)</f>
        <v>1.4027390258820844</v>
      </c>
    </row>
    <row r="44" spans="1:8" ht="12.75">
      <c r="A44" s="32"/>
      <c r="B44" s="33"/>
      <c r="C44" s="33"/>
      <c r="D44" s="10" t="s">
        <v>14</v>
      </c>
      <c r="E44" s="10" t="s">
        <v>36</v>
      </c>
      <c r="F44" s="10" t="s">
        <v>9</v>
      </c>
      <c r="H44" s="48"/>
    </row>
    <row r="45" spans="1:9" ht="15.75">
      <c r="A45" s="92" t="s">
        <v>37</v>
      </c>
      <c r="B45" s="92"/>
      <c r="C45" s="92"/>
      <c r="D45" s="34">
        <f>SUM(D15+D26-D32+D35+D36+D37)</f>
        <v>1072.8</v>
      </c>
      <c r="E45" s="34">
        <f>SUM(F45/D45)</f>
        <v>59.33501118568233</v>
      </c>
      <c r="F45" s="34">
        <f>SUM(F15+F26-F32+F35+F36+F37)</f>
        <v>63654.600000000006</v>
      </c>
      <c r="H45" t="s">
        <v>57</v>
      </c>
      <c r="I45" s="47">
        <f>SUM(E45-61.1)</f>
        <v>-1.7649888143176682</v>
      </c>
    </row>
    <row r="46" spans="1:9" ht="15.75">
      <c r="A46" s="92" t="s">
        <v>38</v>
      </c>
      <c r="B46" s="92"/>
      <c r="C46" s="92"/>
      <c r="D46" s="34">
        <f>SUM(D15+D26-D32+D40+D41+D42)</f>
        <v>961.2</v>
      </c>
      <c r="E46" s="34">
        <f>SUM(F46/D46)</f>
        <v>57.93227215980025</v>
      </c>
      <c r="F46" s="34">
        <f>SUM(F15+F26-F32+F40+F41+F42)</f>
        <v>55684.5</v>
      </c>
      <c r="H46" t="s">
        <v>57</v>
      </c>
      <c r="I46" s="47">
        <f>SUM(61.1-E46)</f>
        <v>3.1677278401997526</v>
      </c>
    </row>
    <row r="47" spans="2:6" ht="12.75">
      <c r="B47" s="21"/>
      <c r="C47" s="21"/>
      <c r="D47" s="21"/>
      <c r="E47" s="21"/>
      <c r="F47" s="21"/>
    </row>
    <row r="48" spans="1:6" ht="15.75">
      <c r="A48" s="92" t="s">
        <v>39</v>
      </c>
      <c r="B48" s="92"/>
      <c r="C48" s="92"/>
      <c r="D48" s="92"/>
      <c r="E48" s="34">
        <v>58.7</v>
      </c>
      <c r="F48" s="21"/>
    </row>
    <row r="49" spans="1:6" ht="15.75">
      <c r="A49" s="92" t="s">
        <v>40</v>
      </c>
      <c r="B49" s="92"/>
      <c r="C49" s="92"/>
      <c r="D49" s="92"/>
      <c r="E49" s="34">
        <v>63.5</v>
      </c>
      <c r="F49" s="21"/>
    </row>
    <row r="50" spans="2:6" ht="12.75">
      <c r="B50" s="21"/>
      <c r="C50" s="21"/>
      <c r="D50" s="21"/>
      <c r="E50" s="21"/>
      <c r="F50" s="21"/>
    </row>
    <row r="51" spans="1:6" ht="18">
      <c r="A51" s="95" t="s">
        <v>41</v>
      </c>
      <c r="B51" s="95"/>
      <c r="C51" s="36"/>
      <c r="D51" s="36"/>
      <c r="E51" s="95" t="s">
        <v>42</v>
      </c>
      <c r="F51" s="95"/>
    </row>
    <row r="52" spans="1:6" ht="18">
      <c r="A52" s="96"/>
      <c r="B52" s="96"/>
      <c r="C52" s="36"/>
      <c r="D52" s="36"/>
      <c r="E52" s="96"/>
      <c r="F52" s="96"/>
    </row>
    <row r="54" spans="1:6" ht="15.75">
      <c r="A54" s="97" t="s">
        <v>49</v>
      </c>
      <c r="B54" s="97"/>
      <c r="C54" s="97"/>
      <c r="D54" s="97"/>
      <c r="E54" s="97"/>
      <c r="F54" s="97"/>
    </row>
    <row r="55" spans="1:6" ht="15.75">
      <c r="A55" s="97" t="s">
        <v>50</v>
      </c>
      <c r="B55" s="97"/>
      <c r="C55" s="97"/>
      <c r="D55" s="97"/>
      <c r="E55" s="97"/>
      <c r="F55" s="97"/>
    </row>
    <row r="56" spans="1:6" ht="15.75">
      <c r="A56" s="97" t="s">
        <v>52</v>
      </c>
      <c r="B56" s="97"/>
      <c r="C56" s="97"/>
      <c r="D56" s="97"/>
      <c r="E56" s="97"/>
      <c r="F56" s="97"/>
    </row>
  </sheetData>
  <mergeCells count="24">
    <mergeCell ref="A54:F54"/>
    <mergeCell ref="A55:F55"/>
    <mergeCell ref="A56:F56"/>
    <mergeCell ref="A1:F1"/>
    <mergeCell ref="A3:F3"/>
    <mergeCell ref="C5:D5"/>
    <mergeCell ref="B12:C12"/>
    <mergeCell ref="B15:C15"/>
    <mergeCell ref="A17:F17"/>
    <mergeCell ref="B18:C26"/>
    <mergeCell ref="A28:F28"/>
    <mergeCell ref="B29:C32"/>
    <mergeCell ref="C34:F34"/>
    <mergeCell ref="C35:C37"/>
    <mergeCell ref="C39:F39"/>
    <mergeCell ref="C40:C42"/>
    <mergeCell ref="A45:C45"/>
    <mergeCell ref="A46:C46"/>
    <mergeCell ref="A52:B52"/>
    <mergeCell ref="E52:F52"/>
    <mergeCell ref="A48:D48"/>
    <mergeCell ref="A49:D49"/>
    <mergeCell ref="A51:B51"/>
    <mergeCell ref="E51:F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Authorized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LeTempt</dc:creator>
  <cp:keywords/>
  <dc:description/>
  <cp:lastModifiedBy>Dave Morris</cp:lastModifiedBy>
  <cp:lastPrinted>2003-12-06T23:57:31Z</cp:lastPrinted>
  <dcterms:created xsi:type="dcterms:W3CDTF">2002-04-14T00:53:06Z</dcterms:created>
  <dcterms:modified xsi:type="dcterms:W3CDTF">2003-12-07T19:59:03Z</dcterms:modified>
  <cp:category/>
  <cp:version/>
  <cp:contentType/>
  <cp:contentStatus/>
</cp:coreProperties>
</file>